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05" yWindow="-15" windowWidth="12120" windowHeight="7275" tabRatio="935" firstSheet="17" activeTab="23"/>
  </bookViews>
  <sheets>
    <sheet name="Ф1-Кабели" sheetId="1" r:id="rId1"/>
    <sheet name="Ф2-электротехнические изделия" sheetId="5" r:id="rId2"/>
    <sheet name="Ф3-Насосные агрегаты" sheetId="63" r:id="rId3"/>
    <sheet name="Ф3.1 Зап.части к насос" sheetId="58" r:id="rId4"/>
    <sheet name="Ф4-элетродвигатели и элетроагре" sheetId="8" r:id="rId5"/>
    <sheet name="Ф5-Спецодежда и СИЗ" sheetId="11" r:id="rId6"/>
    <sheet name="Ф6-Люки" sheetId="12" r:id="rId7"/>
    <sheet name="Ф7-Запорная арматура" sheetId="17" r:id="rId8"/>
    <sheet name="Ф8-Металлопрокат" sheetId="19" r:id="rId9"/>
    <sheet name="Ф9-Трубы ст. и фитинги" sheetId="23" r:id="rId10"/>
    <sheet name="Ф10-Трубы ПЭ и фитинги к ним" sheetId="25" r:id="rId11"/>
    <sheet name="Ф11-Технол оборуд ОС" sheetId="31" r:id="rId12"/>
    <sheet name="Ф11.1зп к технологич.оборуд" sheetId="56" r:id="rId13"/>
    <sheet name="Ф12-Химреагенты, уголь" sheetId="33" r:id="rId14"/>
    <sheet name="Ф13-Все для лабораторий" sheetId="35" r:id="rId15"/>
    <sheet name="Ф14-Оборудование для сварки" sheetId="64" r:id="rId16"/>
    <sheet name="Ф15-ИТ оборудование" sheetId="67" r:id="rId17"/>
    <sheet name="Ф16-ГСМ, газ" sheetId="50" r:id="rId18"/>
    <sheet name="Ф17-Авто-т, спецтехника и запч " sheetId="48" r:id="rId19"/>
    <sheet name="Ф17.1-Запачасти к автотранспорт" sheetId="52" r:id="rId20"/>
    <sheet name="Ф18-ЖБИ" sheetId="46" r:id="rId21"/>
    <sheet name="Ф19-Строительные материалы" sheetId="44" r:id="rId22"/>
    <sheet name="Ф20-Др.осн. ср-ва" sheetId="42" r:id="rId23"/>
    <sheet name="Ф21-Прочее" sheetId="40" r:id="rId24"/>
    <sheet name="Ф22-Фильтрующая загрузка" sheetId="54" r:id="rId25"/>
    <sheet name="Лист1" sheetId="60" r:id="rId26"/>
    <sheet name="Лист2" sheetId="61" r:id="rId27"/>
  </sheets>
  <definedNames>
    <definedName name="_xlnm.Print_Area" localSheetId="10">'Ф10-Трубы ПЭ и фитинги к ним'!$A$1:$Q$63</definedName>
    <definedName name="_xlnm.Print_Area" localSheetId="12">'Ф11.1зп к технологич.оборуд'!$A$1:$Q$121</definedName>
    <definedName name="_xlnm.Print_Area" localSheetId="13">'Ф12-Химреагенты, уголь'!$A$1:$Q$34</definedName>
    <definedName name="_xlnm.Print_Area" localSheetId="14">'Ф13-Все для лабораторий'!$A$1:$Q$342</definedName>
    <definedName name="_xlnm.Print_Area" localSheetId="17">'Ф16-ГСМ, газ'!$A$1:$Q$53</definedName>
    <definedName name="_xlnm.Print_Area" localSheetId="20">'Ф18-ЖБИ'!$A$1:$Q$41</definedName>
    <definedName name="_xlnm.Print_Area" localSheetId="21">'Ф19-Строительные материалы'!$A$1:$Q$66</definedName>
    <definedName name="_xlnm.Print_Area" localSheetId="0">'Ф1-Кабели'!$A$1:$Q$60</definedName>
    <definedName name="_xlnm.Print_Area" localSheetId="22">'Ф20-Др.осн. ср-ва'!$A$1:$Q$37</definedName>
    <definedName name="_xlnm.Print_Area" localSheetId="23">'Ф21-Прочее'!$A$1:$Q$379</definedName>
    <definedName name="_xlnm.Print_Area" localSheetId="1">'Ф2-электротехнические изделия'!$A$1:$Q$209</definedName>
    <definedName name="_xlnm.Print_Area" localSheetId="3">'Ф3.1 Зап.части к насос'!$A$1:$Q$54</definedName>
    <definedName name="_xlnm.Print_Area" localSheetId="2">'Ф3-Насосные агрегаты'!$A$1:$Q$49</definedName>
    <definedName name="_xlnm.Print_Area" localSheetId="4">'Ф4-элетродвигатели и элетроагре'!$A$1:$Q$35</definedName>
    <definedName name="_xlnm.Print_Area" localSheetId="5">'Ф5-Спецодежда и СИЗ'!$A$1:$Q$95</definedName>
    <definedName name="_xlnm.Print_Area" localSheetId="6">'Ф6-Люки'!$A$1:$Q$31</definedName>
    <definedName name="_xlnm.Print_Area" localSheetId="7">'Ф7-Запорная арматура'!$A$1:$Q$103</definedName>
    <definedName name="_xlnm.Print_Area" localSheetId="8">'Ф8-Металлопрокат'!$A$1:$Q$93</definedName>
    <definedName name="_xlnm.Print_Area" localSheetId="9">'Ф9-Трубы ст. и фитинги'!$A$1:$Q$100</definedName>
  </definedNames>
  <calcPr calcId="145621"/>
</workbook>
</file>

<file path=xl/calcChain.xml><?xml version="1.0" encoding="utf-8"?>
<calcChain xmlns="http://schemas.openxmlformats.org/spreadsheetml/2006/main">
  <c r="E42" i="11" l="1"/>
  <c r="E36" i="11"/>
  <c r="E28" i="11"/>
  <c r="E18" i="50"/>
  <c r="E11" i="50"/>
  <c r="E10" i="50"/>
  <c r="E9" i="50"/>
  <c r="E8" i="50"/>
  <c r="E365" i="52"/>
  <c r="E364" i="52"/>
  <c r="E303" i="52"/>
  <c r="E304" i="52"/>
  <c r="E305" i="52"/>
  <c r="E306" i="52"/>
  <c r="E307" i="52"/>
  <c r="E308" i="52"/>
  <c r="E309" i="52"/>
  <c r="E310" i="52"/>
  <c r="E311" i="52"/>
  <c r="E312" i="52"/>
  <c r="E313" i="52"/>
  <c r="E314" i="52"/>
  <c r="E315" i="52"/>
  <c r="E316" i="52"/>
  <c r="E317" i="52"/>
  <c r="E318" i="52"/>
  <c r="E319" i="52"/>
  <c r="E320" i="52"/>
  <c r="E321" i="52"/>
  <c r="E322" i="52"/>
  <c r="E323" i="52"/>
  <c r="E324" i="52"/>
  <c r="E325" i="52"/>
  <c r="E326" i="52"/>
  <c r="E327" i="52"/>
  <c r="E328" i="52"/>
  <c r="E329" i="52"/>
  <c r="E330" i="52"/>
  <c r="E331" i="52"/>
  <c r="E332" i="52"/>
  <c r="E333" i="52"/>
  <c r="E334" i="52"/>
  <c r="E335" i="52"/>
  <c r="E336" i="52"/>
  <c r="E337" i="52"/>
  <c r="E338" i="52"/>
  <c r="E339" i="52"/>
  <c r="E340" i="52"/>
  <c r="E341" i="52"/>
  <c r="E342" i="52"/>
  <c r="E343" i="52"/>
  <c r="E344" i="52"/>
  <c r="E345" i="52"/>
  <c r="E346" i="52"/>
  <c r="E347" i="52"/>
  <c r="E348" i="52"/>
  <c r="E349" i="52"/>
  <c r="E350" i="52"/>
  <c r="E351" i="52"/>
  <c r="E352" i="52"/>
  <c r="E353" i="52"/>
  <c r="E354" i="52"/>
  <c r="E355" i="52"/>
  <c r="E356" i="52"/>
  <c r="E357" i="52"/>
  <c r="E358" i="52"/>
  <c r="E359" i="52"/>
  <c r="E360" i="52"/>
  <c r="E361" i="52"/>
  <c r="E362" i="52"/>
  <c r="E363" i="52"/>
  <c r="E366" i="52"/>
  <c r="E302" i="52"/>
  <c r="E250" i="52"/>
  <c r="E251" i="52"/>
  <c r="E252" i="52"/>
  <c r="E253" i="52"/>
  <c r="E254" i="52"/>
  <c r="E255" i="52"/>
  <c r="E256" i="52"/>
  <c r="E257" i="52"/>
  <c r="E258" i="52"/>
  <c r="E259" i="52"/>
  <c r="E260" i="52"/>
  <c r="E261" i="52"/>
  <c r="E262" i="52"/>
  <c r="E263" i="52"/>
  <c r="E264" i="52"/>
  <c r="E265" i="52"/>
  <c r="E266" i="52"/>
  <c r="E267" i="52"/>
  <c r="E268" i="52"/>
  <c r="E269" i="52"/>
  <c r="E270" i="52"/>
  <c r="E271" i="52"/>
  <c r="E272" i="52"/>
  <c r="E273" i="52"/>
  <c r="E274" i="52"/>
  <c r="E275" i="52"/>
  <c r="E276" i="52"/>
  <c r="E277" i="52"/>
  <c r="E278" i="52"/>
  <c r="E279" i="52"/>
  <c r="E280" i="52"/>
  <c r="E281" i="52"/>
  <c r="E282" i="52"/>
  <c r="E283" i="52"/>
  <c r="E284" i="52"/>
  <c r="E285" i="52"/>
  <c r="E286" i="52"/>
  <c r="E287" i="52"/>
  <c r="E288" i="52"/>
  <c r="E289" i="52"/>
  <c r="E290" i="52"/>
  <c r="E291" i="52"/>
  <c r="E292" i="52"/>
  <c r="E293" i="52"/>
  <c r="E294" i="52"/>
  <c r="E295" i="52"/>
  <c r="E296" i="52"/>
  <c r="E297" i="52"/>
  <c r="E298" i="52"/>
  <c r="E299" i="52"/>
  <c r="E300" i="52"/>
  <c r="E249" i="52"/>
  <c r="E194" i="52"/>
  <c r="E195" i="52"/>
  <c r="E196" i="52"/>
  <c r="E197" i="52"/>
  <c r="E198" i="52"/>
  <c r="E199" i="52"/>
  <c r="E200" i="52"/>
  <c r="E201" i="52"/>
  <c r="E202" i="52"/>
  <c r="E203" i="52"/>
  <c r="E204" i="52"/>
  <c r="E205" i="52"/>
  <c r="E206" i="52"/>
  <c r="E207" i="52"/>
  <c r="E208" i="52"/>
  <c r="E209" i="52"/>
  <c r="E210" i="52"/>
  <c r="E211" i="52"/>
  <c r="E212" i="52"/>
  <c r="E213" i="52"/>
  <c r="E214" i="52"/>
  <c r="E215" i="52"/>
  <c r="E216" i="52"/>
  <c r="E217" i="52"/>
  <c r="E218" i="52"/>
  <c r="E219" i="52"/>
  <c r="E220" i="52"/>
  <c r="E221" i="52"/>
  <c r="E222" i="52"/>
  <c r="E223" i="52"/>
  <c r="E224" i="52"/>
  <c r="E225" i="52"/>
  <c r="E226" i="52"/>
  <c r="E227" i="52"/>
  <c r="E228" i="52"/>
  <c r="E229" i="52"/>
  <c r="E230" i="52"/>
  <c r="E231" i="52"/>
  <c r="E232" i="52"/>
  <c r="E233" i="52"/>
  <c r="E234" i="52"/>
  <c r="E235" i="52"/>
  <c r="E236" i="52"/>
  <c r="E237" i="52"/>
  <c r="E238" i="52"/>
  <c r="E239" i="52"/>
  <c r="E240" i="52"/>
  <c r="E241" i="52"/>
  <c r="E242" i="52"/>
  <c r="E243" i="52"/>
  <c r="E244" i="52"/>
  <c r="E245" i="52"/>
  <c r="E246" i="52"/>
  <c r="E247" i="52"/>
  <c r="E193" i="52"/>
  <c r="E182" i="52"/>
  <c r="A182" i="52"/>
  <c r="A184" i="52"/>
  <c r="A186" i="52"/>
  <c r="A188" i="52"/>
  <c r="A190" i="52"/>
  <c r="E147" i="52"/>
  <c r="E148" i="52"/>
  <c r="E149" i="52"/>
  <c r="E150" i="52"/>
  <c r="E151" i="52"/>
  <c r="E152" i="52"/>
  <c r="E153" i="52"/>
  <c r="E154" i="52"/>
  <c r="E155" i="52"/>
  <c r="E156" i="52"/>
  <c r="E157" i="52"/>
  <c r="E158" i="52"/>
  <c r="E159" i="52"/>
  <c r="E160" i="52"/>
  <c r="E161" i="52"/>
  <c r="E162" i="52"/>
  <c r="E163" i="52"/>
  <c r="E164" i="52"/>
  <c r="E165" i="52"/>
  <c r="E166" i="52"/>
  <c r="E167" i="52"/>
  <c r="E168" i="52"/>
  <c r="E169" i="52"/>
  <c r="E170" i="52"/>
  <c r="E171" i="52"/>
  <c r="E172" i="52"/>
  <c r="E173" i="52"/>
  <c r="E174" i="52"/>
  <c r="E175" i="52"/>
  <c r="E176" i="52"/>
  <c r="E177" i="52"/>
  <c r="E178" i="52"/>
  <c r="E179" i="52"/>
  <c r="E180" i="52"/>
  <c r="E181" i="52"/>
  <c r="E183" i="52"/>
  <c r="E184" i="52"/>
  <c r="E185" i="52"/>
  <c r="E186" i="52"/>
  <c r="E187" i="52"/>
  <c r="E188" i="52"/>
  <c r="E189" i="52"/>
  <c r="E190" i="52"/>
  <c r="E191" i="52"/>
  <c r="E146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E103" i="52"/>
  <c r="E104" i="52"/>
  <c r="E105" i="52"/>
  <c r="E106" i="52"/>
  <c r="E107" i="52"/>
  <c r="E108" i="52"/>
  <c r="E109" i="52"/>
  <c r="E110" i="52"/>
  <c r="E111" i="52"/>
  <c r="E112" i="52"/>
  <c r="E113" i="52"/>
  <c r="E114" i="52"/>
  <c r="E115" i="52"/>
  <c r="E116" i="52"/>
  <c r="E117" i="52"/>
  <c r="E118" i="52"/>
  <c r="E119" i="52"/>
  <c r="E120" i="52"/>
  <c r="E121" i="52"/>
  <c r="E122" i="52"/>
  <c r="E123" i="52"/>
  <c r="E124" i="52"/>
  <c r="E125" i="52"/>
  <c r="E126" i="52"/>
  <c r="E127" i="52"/>
  <c r="E128" i="52"/>
  <c r="E129" i="52"/>
  <c r="E130" i="52"/>
  <c r="E131" i="52"/>
  <c r="E132" i="52"/>
  <c r="E133" i="52"/>
  <c r="E134" i="52"/>
  <c r="E135" i="52"/>
  <c r="E136" i="52"/>
  <c r="E137" i="52"/>
  <c r="E138" i="52"/>
  <c r="E139" i="52"/>
  <c r="E140" i="52"/>
  <c r="E141" i="52"/>
  <c r="E142" i="52"/>
  <c r="E143" i="52"/>
  <c r="E144" i="52"/>
  <c r="E73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12" i="52"/>
  <c r="E13" i="52"/>
  <c r="E14" i="52"/>
  <c r="E15" i="52"/>
  <c r="E16" i="52"/>
  <c r="E17" i="52"/>
  <c r="E18" i="52"/>
  <c r="E19" i="52"/>
  <c r="E20" i="52"/>
  <c r="E21" i="52"/>
  <c r="E22" i="52"/>
  <c r="E11" i="52"/>
  <c r="E10" i="52"/>
  <c r="E9" i="52"/>
  <c r="E8" i="52"/>
  <c r="E15" i="11"/>
  <c r="E16" i="11"/>
  <c r="E17" i="11"/>
  <c r="E25" i="58"/>
  <c r="E28" i="58"/>
  <c r="E29" i="58"/>
  <c r="E30" i="58"/>
  <c r="E31" i="58"/>
  <c r="E32" i="58"/>
  <c r="E33" i="58"/>
  <c r="E7" i="63"/>
  <c r="E8" i="63"/>
  <c r="A9" i="63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E9" i="63"/>
  <c r="E10" i="63"/>
  <c r="E11" i="63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35" i="23"/>
  <c r="E8" i="48"/>
  <c r="E9" i="48"/>
  <c r="E10" i="48"/>
  <c r="E11" i="48"/>
  <c r="E7" i="48"/>
  <c r="E9" i="31"/>
  <c r="E10" i="31"/>
  <c r="E11" i="31"/>
  <c r="E12" i="31"/>
  <c r="E13" i="31"/>
  <c r="E8" i="31"/>
  <c r="E7" i="31"/>
  <c r="E8" i="8"/>
  <c r="E9" i="8"/>
  <c r="E10" i="8"/>
  <c r="E11" i="8"/>
  <c r="E12" i="8"/>
  <c r="E13" i="8"/>
  <c r="E14" i="8"/>
  <c r="E7" i="8"/>
  <c r="E96" i="56"/>
  <c r="E95" i="56"/>
  <c r="E94" i="56"/>
  <c r="E93" i="56"/>
  <c r="E92" i="56"/>
  <c r="E91" i="56"/>
  <c r="E90" i="56"/>
  <c r="E89" i="56"/>
  <c r="E18" i="17"/>
  <c r="E62" i="11"/>
  <c r="E65" i="11"/>
  <c r="E64" i="11"/>
  <c r="F61" i="11"/>
  <c r="E58" i="11"/>
  <c r="O38" i="11"/>
  <c r="E38" i="11" s="1"/>
  <c r="E32" i="11"/>
  <c r="E33" i="11"/>
  <c r="E34" i="11"/>
  <c r="E35" i="11"/>
  <c r="E37" i="11"/>
  <c r="E39" i="11"/>
  <c r="E40" i="11"/>
  <c r="E41" i="11"/>
  <c r="E43" i="11"/>
  <c r="E44" i="11"/>
  <c r="E45" i="11"/>
  <c r="E46" i="11"/>
  <c r="E50" i="11"/>
  <c r="E51" i="11"/>
  <c r="E52" i="11"/>
  <c r="E53" i="11"/>
  <c r="E54" i="11"/>
  <c r="E55" i="11"/>
  <c r="E56" i="11"/>
  <c r="E57" i="11"/>
  <c r="E60" i="11"/>
  <c r="E61" i="11"/>
  <c r="E66" i="11"/>
  <c r="E67" i="11"/>
  <c r="E68" i="11"/>
  <c r="E69" i="11"/>
  <c r="E70" i="11"/>
  <c r="E71" i="11"/>
  <c r="E72" i="11"/>
  <c r="E73" i="11"/>
  <c r="E74" i="11"/>
  <c r="E30" i="11"/>
  <c r="E31" i="11"/>
  <c r="E24" i="11"/>
  <c r="E25" i="11"/>
  <c r="E26" i="11"/>
  <c r="E27" i="11"/>
  <c r="E29" i="11"/>
  <c r="E14" i="11"/>
  <c r="E18" i="11"/>
  <c r="E19" i="11"/>
  <c r="E20" i="11"/>
  <c r="E21" i="11"/>
  <c r="E22" i="11"/>
  <c r="E63" i="11"/>
  <c r="E59" i="11"/>
  <c r="E49" i="11"/>
  <c r="E48" i="11"/>
  <c r="E47" i="11"/>
  <c r="E12" i="11"/>
  <c r="E11" i="11"/>
  <c r="E10" i="11"/>
  <c r="E8" i="11"/>
  <c r="E7" i="11"/>
  <c r="E153" i="40"/>
  <c r="E130" i="40"/>
  <c r="E128" i="40"/>
  <c r="E118" i="40"/>
  <c r="E119" i="40"/>
  <c r="E120" i="40"/>
  <c r="E121" i="40"/>
  <c r="E122" i="40"/>
  <c r="E123" i="40"/>
  <c r="E124" i="40"/>
  <c r="E125" i="40"/>
  <c r="E126" i="40"/>
  <c r="E127" i="40"/>
  <c r="E129" i="40"/>
  <c r="E131" i="40"/>
  <c r="E132" i="40"/>
  <c r="E133" i="40"/>
  <c r="E134" i="40"/>
  <c r="E135" i="40"/>
  <c r="E136" i="40"/>
  <c r="E137" i="40"/>
  <c r="E138" i="40"/>
  <c r="E139" i="40"/>
  <c r="E140" i="40"/>
  <c r="E141" i="40"/>
  <c r="E142" i="40"/>
  <c r="E144" i="40"/>
  <c r="E143" i="40"/>
  <c r="E145" i="40"/>
  <c r="E146" i="40"/>
  <c r="E147" i="40"/>
  <c r="E148" i="40"/>
  <c r="E149" i="40"/>
  <c r="E150" i="40"/>
  <c r="E151" i="40"/>
  <c r="E152" i="40"/>
  <c r="E154" i="40"/>
  <c r="E155" i="40"/>
  <c r="E156" i="40"/>
  <c r="E157" i="40"/>
  <c r="E158" i="40"/>
  <c r="E159" i="40"/>
  <c r="E160" i="40"/>
  <c r="E161" i="40"/>
  <c r="E162" i="40"/>
  <c r="E163" i="40"/>
  <c r="E164" i="40"/>
  <c r="E165" i="40"/>
  <c r="E166" i="40"/>
  <c r="E167" i="40"/>
  <c r="E168" i="40"/>
  <c r="E169" i="40"/>
  <c r="E170" i="40"/>
  <c r="E171" i="40"/>
  <c r="E172" i="40"/>
  <c r="E173" i="40"/>
  <c r="E174" i="40"/>
  <c r="E175" i="40"/>
  <c r="E176" i="40"/>
  <c r="E177" i="40"/>
  <c r="E178" i="40"/>
  <c r="E179" i="40"/>
  <c r="E180" i="40"/>
  <c r="E181" i="40"/>
  <c r="E182" i="40"/>
  <c r="E183" i="40"/>
  <c r="E185" i="40"/>
  <c r="E186" i="40"/>
  <c r="E187" i="40"/>
  <c r="E188" i="40"/>
  <c r="E189" i="40"/>
  <c r="E190" i="40"/>
  <c r="E191" i="40"/>
  <c r="E192" i="40"/>
  <c r="E193" i="40"/>
  <c r="E194" i="40"/>
  <c r="E195" i="40"/>
  <c r="E196" i="40"/>
  <c r="E197" i="40"/>
  <c r="E198" i="40"/>
  <c r="E199" i="40"/>
  <c r="E200" i="40"/>
  <c r="E201" i="40"/>
  <c r="E202" i="40"/>
  <c r="E203" i="40"/>
  <c r="E204" i="40"/>
  <c r="E205" i="40"/>
  <c r="E206" i="40"/>
  <c r="E207" i="40"/>
  <c r="E208" i="40"/>
  <c r="E209" i="40"/>
  <c r="E210" i="40"/>
  <c r="E211" i="40"/>
  <c r="E212" i="40"/>
  <c r="E213" i="40"/>
  <c r="E214" i="40"/>
  <c r="E215" i="40"/>
  <c r="E216" i="40"/>
  <c r="E217" i="40"/>
  <c r="E218" i="40"/>
  <c r="E219" i="40"/>
  <c r="E220" i="40"/>
  <c r="E221" i="40"/>
  <c r="E222" i="40"/>
  <c r="E223" i="40"/>
  <c r="E224" i="40"/>
  <c r="E225" i="40"/>
  <c r="E226" i="40"/>
  <c r="E227" i="40"/>
  <c r="E228" i="40"/>
  <c r="E229" i="40"/>
  <c r="E230" i="40"/>
  <c r="E231" i="40"/>
  <c r="E232" i="40"/>
  <c r="E233" i="40"/>
  <c r="E234" i="40"/>
  <c r="E235" i="40"/>
  <c r="E236" i="40"/>
  <c r="E237" i="40"/>
  <c r="E238" i="40"/>
  <c r="E239" i="40"/>
  <c r="E240" i="40"/>
  <c r="E241" i="40"/>
  <c r="E242" i="40"/>
  <c r="E243" i="40"/>
  <c r="E244" i="40"/>
  <c r="E245" i="40"/>
  <c r="E246" i="40"/>
  <c r="E247" i="40"/>
  <c r="E248" i="40"/>
  <c r="E249" i="40"/>
  <c r="E250" i="40"/>
  <c r="E251" i="40"/>
  <c r="E252" i="40"/>
  <c r="E253" i="40"/>
  <c r="E254" i="40"/>
  <c r="E255" i="40"/>
  <c r="E256" i="40"/>
  <c r="E257" i="40"/>
  <c r="E258" i="40"/>
  <c r="E259" i="40"/>
  <c r="E260" i="40"/>
  <c r="E261" i="40"/>
  <c r="E262" i="40"/>
  <c r="E263" i="40"/>
  <c r="E264" i="40"/>
  <c r="E265" i="40"/>
  <c r="E266" i="40"/>
  <c r="E267" i="40"/>
  <c r="E268" i="40"/>
  <c r="E269" i="40"/>
  <c r="E270" i="40"/>
  <c r="E271" i="40"/>
  <c r="E272" i="40"/>
  <c r="E273" i="40"/>
  <c r="E274" i="40"/>
  <c r="E275" i="40"/>
  <c r="E276" i="40"/>
  <c r="E277" i="40"/>
  <c r="E278" i="40"/>
  <c r="E279" i="40"/>
  <c r="E280" i="40"/>
  <c r="E281" i="40"/>
  <c r="E282" i="40"/>
  <c r="E283" i="40"/>
  <c r="E284" i="40"/>
  <c r="E285" i="40"/>
  <c r="E286" i="40"/>
  <c r="E287" i="40"/>
  <c r="E288" i="40"/>
  <c r="E289" i="40"/>
  <c r="E290" i="40"/>
  <c r="E291" i="40"/>
  <c r="E292" i="40"/>
  <c r="E293" i="40"/>
  <c r="E294" i="40"/>
  <c r="E295" i="40"/>
  <c r="E296" i="40"/>
  <c r="E297" i="40"/>
  <c r="E298" i="40"/>
  <c r="E299" i="40"/>
  <c r="E300" i="40"/>
  <c r="E301" i="40"/>
  <c r="E302" i="40"/>
  <c r="E303" i="40"/>
  <c r="E304" i="40"/>
  <c r="E305" i="40"/>
  <c r="E306" i="40"/>
  <c r="E307" i="40"/>
  <c r="E308" i="40"/>
  <c r="E309" i="40"/>
  <c r="E310" i="40"/>
  <c r="E311" i="40"/>
  <c r="E312" i="40"/>
  <c r="E313" i="40"/>
  <c r="E314" i="40"/>
  <c r="E315" i="40"/>
  <c r="E316" i="40"/>
  <c r="E317" i="40"/>
  <c r="E318" i="40"/>
  <c r="E319" i="40"/>
  <c r="E320" i="40"/>
  <c r="E321" i="40"/>
  <c r="E322" i="40"/>
  <c r="E323" i="40"/>
  <c r="E324" i="40"/>
  <c r="E325" i="40"/>
  <c r="E326" i="40"/>
  <c r="E327" i="40"/>
  <c r="E328" i="40"/>
  <c r="E329" i="40"/>
  <c r="E330" i="40"/>
  <c r="E331" i="40"/>
  <c r="E332" i="40"/>
  <c r="E333" i="40"/>
  <c r="E334" i="40"/>
  <c r="E335" i="40"/>
  <c r="E336" i="40"/>
  <c r="E337" i="40"/>
  <c r="E338" i="40"/>
  <c r="E339" i="40"/>
  <c r="E340" i="40"/>
  <c r="E341" i="40"/>
  <c r="E342" i="40"/>
  <c r="E343" i="40"/>
  <c r="E344" i="40"/>
  <c r="E345" i="40"/>
  <c r="E346" i="40"/>
  <c r="E347" i="40"/>
  <c r="E348" i="40"/>
  <c r="E349" i="40"/>
  <c r="E350" i="40"/>
  <c r="E351" i="40"/>
  <c r="E352" i="40"/>
  <c r="E353" i="40"/>
  <c r="E354" i="40"/>
  <c r="E355" i="40"/>
  <c r="E356" i="40"/>
  <c r="E358" i="40"/>
  <c r="E107" i="40"/>
  <c r="E108" i="40"/>
  <c r="E109" i="40"/>
  <c r="E110" i="40"/>
  <c r="E111" i="40"/>
  <c r="E112" i="40"/>
  <c r="E113" i="40"/>
  <c r="E114" i="40"/>
  <c r="E115" i="40"/>
  <c r="E116" i="40"/>
  <c r="E117" i="40"/>
  <c r="E88" i="40"/>
  <c r="E23" i="44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E103" i="40"/>
  <c r="E104" i="40"/>
  <c r="E105" i="40"/>
  <c r="E106" i="40"/>
  <c r="E86" i="40"/>
  <c r="E87" i="40"/>
  <c r="E85" i="40"/>
  <c r="E83" i="40"/>
  <c r="E84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7" i="40"/>
  <c r="Q357" i="40"/>
  <c r="P357" i="40"/>
  <c r="O357" i="40"/>
  <c r="N357" i="40"/>
  <c r="M357" i="40"/>
  <c r="L357" i="40"/>
  <c r="K357" i="40"/>
  <c r="J357" i="40"/>
  <c r="I357" i="40"/>
  <c r="H357" i="40"/>
  <c r="G357" i="40"/>
  <c r="F357" i="40"/>
  <c r="Q12" i="33"/>
  <c r="P12" i="33"/>
  <c r="H12" i="33"/>
  <c r="G12" i="33"/>
  <c r="F12" i="33"/>
  <c r="E8" i="33"/>
  <c r="E9" i="33"/>
  <c r="E10" i="33"/>
  <c r="E11" i="33"/>
  <c r="E13" i="33"/>
  <c r="E7" i="33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7" i="56"/>
  <c r="E28" i="25"/>
  <c r="E42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6" i="23"/>
  <c r="E69" i="23"/>
  <c r="E70" i="23"/>
  <c r="E71" i="23"/>
  <c r="E72" i="23"/>
  <c r="E73" i="23"/>
  <c r="E74" i="23"/>
  <c r="E75" i="23"/>
  <c r="E76" i="23"/>
  <c r="E77" i="23"/>
  <c r="E78" i="23"/>
  <c r="E79" i="23"/>
  <c r="G65" i="23"/>
  <c r="E65" i="23" s="1"/>
  <c r="E8" i="19"/>
  <c r="E9" i="19"/>
  <c r="E10" i="19"/>
  <c r="E11" i="19"/>
  <c r="E12" i="19"/>
  <c r="E14" i="19"/>
  <c r="E15" i="19"/>
  <c r="E16" i="19"/>
  <c r="E18" i="19"/>
  <c r="E19" i="19"/>
  <c r="E21" i="19"/>
  <c r="E22" i="19"/>
  <c r="E23" i="19"/>
  <c r="E24" i="19"/>
  <c r="E25" i="19"/>
  <c r="E26" i="19"/>
  <c r="E27" i="19"/>
  <c r="E28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5" i="19"/>
  <c r="E66" i="19"/>
  <c r="E67" i="19"/>
  <c r="E68" i="19"/>
  <c r="E69" i="19"/>
  <c r="E70" i="19"/>
  <c r="E71" i="19"/>
  <c r="E72" i="19"/>
  <c r="E7" i="19"/>
  <c r="M20" i="19"/>
  <c r="J20" i="19"/>
  <c r="E20" i="19" s="1"/>
  <c r="M17" i="19"/>
  <c r="E17" i="19" s="1"/>
  <c r="J13" i="19"/>
  <c r="M13" i="19"/>
  <c r="J29" i="19"/>
  <c r="E29" i="19" s="1"/>
  <c r="M63" i="19"/>
  <c r="E63" i="19" s="1"/>
  <c r="J64" i="19"/>
  <c r="M64" i="19"/>
  <c r="G48" i="19"/>
  <c r="E48" i="19" s="1"/>
  <c r="E77" i="17"/>
  <c r="E76" i="17"/>
  <c r="E75" i="17"/>
  <c r="E74" i="17"/>
  <c r="E73" i="17"/>
  <c r="E72" i="17"/>
  <c r="E7" i="17"/>
  <c r="E37" i="17"/>
  <c r="E38" i="17"/>
  <c r="E36" i="17"/>
  <c r="E8" i="17"/>
  <c r="E9" i="17"/>
  <c r="E10" i="17"/>
  <c r="E11" i="17"/>
  <c r="E12" i="17"/>
  <c r="E50" i="17"/>
  <c r="E51" i="17"/>
  <c r="E52" i="17"/>
  <c r="E53" i="17"/>
  <c r="E54" i="17"/>
  <c r="E55" i="17"/>
  <c r="E47" i="17"/>
  <c r="E46" i="17"/>
  <c r="E45" i="17"/>
  <c r="E48" i="17"/>
  <c r="E23" i="17"/>
  <c r="E26" i="17"/>
  <c r="E25" i="17"/>
  <c r="E24" i="17"/>
  <c r="E22" i="17"/>
  <c r="E28" i="17"/>
  <c r="E27" i="17"/>
  <c r="E40" i="17"/>
  <c r="E39" i="17"/>
  <c r="E42" i="17"/>
  <c r="E41" i="17"/>
  <c r="E44" i="17"/>
  <c r="E13" i="17"/>
  <c r="E14" i="17"/>
  <c r="E15" i="17"/>
  <c r="E16" i="17"/>
  <c r="E17" i="17"/>
  <c r="E56" i="17"/>
  <c r="E57" i="17"/>
  <c r="E58" i="17"/>
  <c r="E59" i="17"/>
  <c r="E60" i="17"/>
  <c r="E19" i="17"/>
  <c r="E20" i="17"/>
  <c r="E21" i="17"/>
  <c r="E34" i="17"/>
  <c r="E35" i="17"/>
  <c r="E29" i="17"/>
  <c r="E30" i="17"/>
  <c r="E31" i="17"/>
  <c r="E32" i="17"/>
  <c r="E33" i="17"/>
  <c r="E61" i="17"/>
  <c r="E62" i="17"/>
  <c r="E63" i="17"/>
  <c r="E64" i="17"/>
  <c r="E65" i="17"/>
  <c r="E66" i="17"/>
  <c r="E78" i="17"/>
  <c r="E79" i="17"/>
  <c r="E80" i="17"/>
  <c r="E81" i="17"/>
  <c r="E82" i="17"/>
  <c r="E70" i="17"/>
  <c r="E71" i="17"/>
  <c r="E67" i="17"/>
  <c r="E68" i="17"/>
  <c r="E69" i="17"/>
  <c r="E49" i="17"/>
  <c r="E43" i="17"/>
  <c r="E7" i="46"/>
  <c r="E18" i="46"/>
  <c r="E19" i="46"/>
  <c r="E17" i="46"/>
  <c r="E16" i="46"/>
  <c r="E15" i="46"/>
  <c r="E14" i="46"/>
  <c r="E13" i="46"/>
  <c r="E12" i="46"/>
  <c r="E11" i="46"/>
  <c r="E10" i="46"/>
  <c r="E9" i="46"/>
  <c r="E8" i="46"/>
  <c r="E26" i="44"/>
  <c r="J27" i="44"/>
  <c r="E30" i="44"/>
  <c r="E35" i="44"/>
  <c r="E36" i="44"/>
  <c r="E37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4" i="44"/>
  <c r="E25" i="44"/>
  <c r="E27" i="44"/>
  <c r="E28" i="44"/>
  <c r="E29" i="44"/>
  <c r="E31" i="44"/>
  <c r="E32" i="44"/>
  <c r="E33" i="44"/>
  <c r="E34" i="44"/>
  <c r="E38" i="44"/>
  <c r="E39" i="44"/>
  <c r="E40" i="44"/>
  <c r="E41" i="44"/>
  <c r="E42" i="44"/>
  <c r="E9" i="12"/>
  <c r="E7" i="12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6" i="58"/>
  <c r="E27" i="58"/>
  <c r="E7" i="58"/>
  <c r="E7" i="5"/>
  <c r="A8" i="58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E22" i="44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E94" i="5"/>
  <c r="E89" i="5"/>
  <c r="E88" i="5"/>
  <c r="E85" i="5"/>
  <c r="E84" i="5"/>
  <c r="E124" i="5"/>
  <c r="F126" i="5"/>
  <c r="E126" i="5" s="1"/>
  <c r="E24" i="1"/>
  <c r="E27" i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6" i="5"/>
  <c r="E25" i="5"/>
  <c r="E23" i="5"/>
  <c r="E21" i="5"/>
  <c r="E22" i="5"/>
  <c r="E24" i="5"/>
  <c r="E27" i="5"/>
  <c r="E28" i="5"/>
  <c r="E29" i="5"/>
  <c r="E30" i="5"/>
  <c r="E32" i="5"/>
  <c r="E33" i="5"/>
  <c r="E34" i="5"/>
  <c r="E31" i="5"/>
  <c r="E35" i="5"/>
  <c r="E36" i="5"/>
  <c r="E37" i="5"/>
  <c r="E38" i="5"/>
  <c r="E39" i="5"/>
  <c r="E43" i="5"/>
  <c r="E40" i="5"/>
  <c r="E41" i="5"/>
  <c r="E42" i="5"/>
  <c r="E44" i="5"/>
  <c r="E45" i="5"/>
  <c r="E48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7" i="5"/>
  <c r="E92" i="5"/>
  <c r="E93" i="5"/>
  <c r="E90" i="5"/>
  <c r="E86" i="5"/>
  <c r="E97" i="5"/>
  <c r="E98" i="5"/>
  <c r="E95" i="5"/>
  <c r="E96" i="5"/>
  <c r="E99" i="5"/>
  <c r="E46" i="5"/>
  <c r="E47" i="5"/>
  <c r="E4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5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91" i="5"/>
  <c r="E188" i="5"/>
  <c r="E39" i="1"/>
  <c r="K9" i="1"/>
  <c r="I9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E23" i="1"/>
  <c r="E18" i="1"/>
  <c r="E19" i="1"/>
  <c r="E38" i="1"/>
  <c r="E10" i="1"/>
  <c r="E28" i="1"/>
  <c r="E13" i="1"/>
  <c r="E14" i="1"/>
  <c r="E17" i="1"/>
  <c r="E12" i="1"/>
  <c r="E11" i="1"/>
  <c r="E16" i="1"/>
  <c r="E37" i="1"/>
  <c r="E31" i="1"/>
  <c r="E20" i="1"/>
  <c r="E32" i="1"/>
  <c r="E35" i="1"/>
  <c r="E33" i="1"/>
  <c r="E34" i="1"/>
  <c r="E8" i="1"/>
  <c r="E7" i="1"/>
  <c r="E25" i="1"/>
  <c r="E26" i="1"/>
  <c r="E30" i="1"/>
  <c r="E29" i="1"/>
  <c r="E15" i="1"/>
  <c r="E21" i="1"/>
  <c r="E36" i="1"/>
  <c r="E22" i="1"/>
  <c r="A9" i="52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3" i="52" s="1"/>
  <c r="E6" i="54"/>
  <c r="E7" i="54"/>
  <c r="E8" i="54"/>
  <c r="E9" i="54"/>
  <c r="E10" i="54"/>
  <c r="E13" i="11"/>
  <c r="E9" i="11"/>
  <c r="A193" i="52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A223" i="52" s="1"/>
  <c r="A224" i="52" s="1"/>
  <c r="A225" i="52" s="1"/>
  <c r="A226" i="52" s="1"/>
  <c r="A227" i="52" s="1"/>
  <c r="A228" i="52" s="1"/>
  <c r="A229" i="52" s="1"/>
  <c r="A230" i="52" s="1"/>
  <c r="A231" i="52" s="1"/>
  <c r="A232" i="52" s="1"/>
  <c r="A233" i="52" s="1"/>
  <c r="A234" i="52" s="1"/>
  <c r="A235" i="52" s="1"/>
  <c r="A236" i="52" s="1"/>
  <c r="A237" i="52" s="1"/>
  <c r="A238" i="52" s="1"/>
  <c r="A239" i="52" s="1"/>
  <c r="A240" i="52" s="1"/>
  <c r="A241" i="52" s="1"/>
  <c r="A242" i="52" s="1"/>
  <c r="A243" i="52" s="1"/>
  <c r="A244" i="52" s="1"/>
  <c r="A245" i="52" s="1"/>
  <c r="A246" i="52" s="1"/>
  <c r="A247" i="52" s="1"/>
  <c r="A249" i="52" s="1"/>
  <c r="A250" i="52" s="1"/>
  <c r="A251" i="52" s="1"/>
  <c r="A252" i="52" s="1"/>
  <c r="A253" i="52" s="1"/>
  <c r="A254" i="52" s="1"/>
  <c r="A255" i="52" s="1"/>
  <c r="A256" i="52" s="1"/>
  <c r="A257" i="52" s="1"/>
  <c r="A258" i="52" s="1"/>
  <c r="A259" i="52" s="1"/>
  <c r="A260" i="52" s="1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2" i="52" s="1"/>
  <c r="A273" i="52" s="1"/>
  <c r="A274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0" i="52" s="1"/>
  <c r="A291" i="52" s="1"/>
  <c r="A292" i="52" s="1"/>
  <c r="A293" i="52" s="1"/>
  <c r="A294" i="52" s="1"/>
  <c r="A295" i="52" s="1"/>
  <c r="A296" i="52" s="1"/>
  <c r="A297" i="52" s="1"/>
  <c r="A298" i="52" s="1"/>
  <c r="A299" i="52" s="1"/>
  <c r="A300" i="52" s="1"/>
  <c r="A302" i="52" s="1"/>
  <c r="A303" i="52" s="1"/>
  <c r="A304" i="52" s="1"/>
  <c r="A305" i="52" s="1"/>
  <c r="A306" i="52" s="1"/>
  <c r="A307" i="52" s="1"/>
  <c r="A308" i="52" s="1"/>
  <c r="A309" i="52" s="1"/>
  <c r="A310" i="52" s="1"/>
  <c r="A311" i="52" s="1"/>
  <c r="A312" i="52" s="1"/>
  <c r="A313" i="52" s="1"/>
  <c r="A314" i="52" s="1"/>
  <c r="A315" i="52" s="1"/>
  <c r="A316" i="52" s="1"/>
  <c r="A317" i="52" s="1"/>
  <c r="A318" i="52" s="1"/>
  <c r="A319" i="52" s="1"/>
  <c r="A320" i="52" s="1"/>
  <c r="A321" i="52" s="1"/>
  <c r="A322" i="52" s="1"/>
  <c r="A323" i="52" s="1"/>
  <c r="A324" i="52" s="1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337" i="52" s="1"/>
  <c r="A338" i="52" s="1"/>
  <c r="A339" i="52" s="1"/>
  <c r="A340" i="52" s="1"/>
  <c r="A341" i="52" s="1"/>
  <c r="A342" i="52" s="1"/>
  <c r="A343" i="52" s="1"/>
  <c r="A344" i="52" s="1"/>
  <c r="A345" i="52" s="1"/>
  <c r="A346" i="52" s="1"/>
  <c r="A347" i="52" s="1"/>
  <c r="A348" i="52" s="1"/>
  <c r="A349" i="52" s="1"/>
  <c r="A350" i="52" s="1"/>
  <c r="A351" i="52" s="1"/>
  <c r="A352" i="52" s="1"/>
  <c r="A353" i="52" s="1"/>
  <c r="A354" i="52" s="1"/>
  <c r="A355" i="52" s="1"/>
  <c r="A356" i="52" s="1"/>
  <c r="A357" i="52" s="1"/>
  <c r="A358" i="52" s="1"/>
  <c r="A359" i="52" s="1"/>
  <c r="A360" i="52" s="1"/>
  <c r="A361" i="52" s="1"/>
  <c r="A362" i="52" s="1"/>
  <c r="A363" i="52" s="1"/>
  <c r="E357" i="40" l="1"/>
  <c r="E12" i="33"/>
  <c r="E9" i="1"/>
  <c r="E64" i="19"/>
  <c r="E13" i="19"/>
  <c r="A74" i="52"/>
  <c r="A76" i="52" s="1"/>
  <c r="A78" i="52" s="1"/>
  <c r="A80" i="52" s="1"/>
  <c r="A82" i="52" s="1"/>
  <c r="A84" i="52" s="1"/>
  <c r="A86" i="52" s="1"/>
  <c r="A88" i="52" s="1"/>
  <c r="A90" i="52" s="1"/>
  <c r="A92" i="52" s="1"/>
  <c r="A94" i="52" s="1"/>
  <c r="A96" i="52" s="1"/>
  <c r="A98" i="52" s="1"/>
  <c r="A100" i="52" s="1"/>
  <c r="A102" i="52" s="1"/>
  <c r="A104" i="52" s="1"/>
  <c r="A106" i="52" s="1"/>
  <c r="A108" i="52" s="1"/>
  <c r="A110" i="52" s="1"/>
  <c r="A112" i="52" s="1"/>
  <c r="A114" i="52" s="1"/>
  <c r="A116" i="52" s="1"/>
  <c r="A118" i="52" s="1"/>
  <c r="A120" i="52" s="1"/>
  <c r="A122" i="52" s="1"/>
  <c r="A124" i="52" s="1"/>
  <c r="A126" i="52" s="1"/>
  <c r="A128" i="52" s="1"/>
  <c r="A130" i="52" s="1"/>
  <c r="A132" i="52" s="1"/>
  <c r="A134" i="52" s="1"/>
  <c r="A136" i="52" s="1"/>
  <c r="A138" i="52" s="1"/>
  <c r="A140" i="52" s="1"/>
  <c r="A142" i="52" s="1"/>
  <c r="A144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75" i="52"/>
  <c r="A77" i="52" s="1"/>
  <c r="A79" i="52" s="1"/>
  <c r="A81" i="52" s="1"/>
  <c r="A83" i="52" s="1"/>
  <c r="A85" i="52" s="1"/>
  <c r="A87" i="52" s="1"/>
  <c r="A89" i="52" s="1"/>
  <c r="A91" i="52" s="1"/>
  <c r="A93" i="52" s="1"/>
  <c r="A95" i="52" s="1"/>
  <c r="A97" i="52" s="1"/>
  <c r="A99" i="52" s="1"/>
  <c r="A101" i="52" s="1"/>
  <c r="A103" i="52" s="1"/>
  <c r="A105" i="52" s="1"/>
  <c r="A107" i="52" s="1"/>
  <c r="A109" i="52" s="1"/>
  <c r="A111" i="52" s="1"/>
  <c r="A113" i="52" s="1"/>
  <c r="A115" i="52" s="1"/>
  <c r="A117" i="52" s="1"/>
  <c r="A119" i="52" s="1"/>
  <c r="A121" i="52" s="1"/>
  <c r="A123" i="52" s="1"/>
  <c r="A125" i="52" s="1"/>
  <c r="A127" i="52" s="1"/>
  <c r="A129" i="52" s="1"/>
  <c r="A131" i="52" s="1"/>
  <c r="A133" i="52" s="1"/>
  <c r="A135" i="52" s="1"/>
  <c r="A137" i="52" s="1"/>
  <c r="A139" i="52" s="1"/>
  <c r="A141" i="52" s="1"/>
  <c r="A143" i="52" s="1"/>
</calcChain>
</file>

<file path=xl/sharedStrings.xml><?xml version="1.0" encoding="utf-8"?>
<sst xmlns="http://schemas.openxmlformats.org/spreadsheetml/2006/main" count="5183" uniqueCount="1968">
  <si>
    <t>Кюветы на 10 мм, ГОСТ 20903-75</t>
  </si>
  <si>
    <t>Кюветы на 30 мм, ГОСТ 20903-75</t>
  </si>
  <si>
    <t>Кюветы на 50 мм, ГОСТ 20903-75</t>
  </si>
  <si>
    <t>Сосуды Маринелли</t>
  </si>
  <si>
    <t>кг.</t>
  </si>
  <si>
    <t>набор</t>
  </si>
  <si>
    <t>л.</t>
  </si>
  <si>
    <t>амп.</t>
  </si>
  <si>
    <t>Жавелион</t>
  </si>
  <si>
    <t>Натрий серноватистокислый</t>
  </si>
  <si>
    <t>Стрептомицин стерильный</t>
  </si>
  <si>
    <t>кор.</t>
  </si>
  <si>
    <t>Тиосульфат натрия 5-водный</t>
  </si>
  <si>
    <t>уп.</t>
  </si>
  <si>
    <t>Сухой питательный бульон</t>
  </si>
  <si>
    <t>упак.</t>
  </si>
  <si>
    <t>Пептон сухой ферментативный</t>
  </si>
  <si>
    <t>Аптечка автомобильная</t>
  </si>
  <si>
    <t>Ветошь</t>
  </si>
  <si>
    <t>Грабли</t>
  </si>
  <si>
    <t>Грунт</t>
  </si>
  <si>
    <t>Диски на болгарку 230х2,0х22,2 150х2,0х22,2</t>
  </si>
  <si>
    <t>Зубило</t>
  </si>
  <si>
    <t>Кабель сварочный</t>
  </si>
  <si>
    <t>Кардщетка</t>
  </si>
  <si>
    <t>Круг абразивный 115х22х1,2</t>
  </si>
  <si>
    <t>Круг абразивный 230х22х1,5</t>
  </si>
  <si>
    <t>Круг абразивный 230х22х6</t>
  </si>
  <si>
    <t>Круг рифленый 16 мм</t>
  </si>
  <si>
    <t>Лерки ( шаг основной ) от 8 до 27 мм.</t>
  </si>
  <si>
    <t>Лерки шаг 1,5 (12,14,16,18,20,22,24,27)</t>
  </si>
  <si>
    <t>Лерки шаг1,25 (12,14)</t>
  </si>
  <si>
    <t>линейка металлическая 500мм</t>
  </si>
  <si>
    <t>Лом</t>
  </si>
  <si>
    <t>Мастерок строительный</t>
  </si>
  <si>
    <t>материал обтирочный</t>
  </si>
  <si>
    <t>мелки</t>
  </si>
  <si>
    <t>Мечики  шаг 1,25 (12,14)</t>
  </si>
  <si>
    <t>Мечики ( шаг основной) от 8 до 27 мм.</t>
  </si>
  <si>
    <t>Мечики шаг 1,5 (12,14,16,18,20,22,24,27)</t>
  </si>
  <si>
    <t>Микрометр МВМ 25-50мм.</t>
  </si>
  <si>
    <t>Микрометр МВМ 50-75мм.</t>
  </si>
  <si>
    <t xml:space="preserve">Надфиль ― набор </t>
  </si>
  <si>
    <t>компл.</t>
  </si>
  <si>
    <t xml:space="preserve">Напильник  плоский L 40 </t>
  </si>
  <si>
    <t xml:space="preserve">Напильник квадратный L 30 </t>
  </si>
  <si>
    <t xml:space="preserve">Напильник круглый L 30 </t>
  </si>
  <si>
    <t xml:space="preserve">Напильник ромбический L 30 </t>
  </si>
  <si>
    <t xml:space="preserve">Напильник трехгранный  L 20, 30 </t>
  </si>
  <si>
    <t>Ножницы по металу ручные</t>
  </si>
  <si>
    <t>Отвертка крестовая большая</t>
  </si>
  <si>
    <t>Отвертка крестовая маленькая</t>
  </si>
  <si>
    <t>Отвертка прямая большая</t>
  </si>
  <si>
    <t>Отвертка прямая маленькая</t>
  </si>
  <si>
    <t>Отрава для крыс</t>
  </si>
  <si>
    <t>пакет</t>
  </si>
  <si>
    <t>Паяльник 100 ВТ, 500 ВТ, 1 КВ</t>
  </si>
  <si>
    <t>Пистолет клепальный</t>
  </si>
  <si>
    <t>плитка электрическая</t>
  </si>
  <si>
    <t>Пломбы свинцовые</t>
  </si>
  <si>
    <t>Полотна ножовочные по металлу</t>
  </si>
  <si>
    <t>Порошок стиральный</t>
  </si>
  <si>
    <t>Припой - олово</t>
  </si>
  <si>
    <t>Разцы расточн (Т5К10) от 100 до150 мм.</t>
  </si>
  <si>
    <t>Редуктор ацетиленовый</t>
  </si>
  <si>
    <t>Редуктор кислородный</t>
  </si>
  <si>
    <t>Редуктор пропановый</t>
  </si>
  <si>
    <t>Редуктор углекислотный</t>
  </si>
  <si>
    <t>Резак сварочный</t>
  </si>
  <si>
    <t>Резец отрезной (Т5К10)</t>
  </si>
  <si>
    <t>Резец проходной прямой (Т5К10)</t>
  </si>
  <si>
    <t xml:space="preserve">Рукав В (11) -16-40-55-У </t>
  </si>
  <si>
    <t xml:space="preserve">Рукав В (11) -16-50-68-У </t>
  </si>
  <si>
    <t xml:space="preserve">Рукав В (11) -16-63-86-У </t>
  </si>
  <si>
    <t xml:space="preserve">Рукав В (11) -6,3-20-31-У </t>
  </si>
  <si>
    <t xml:space="preserve">Рукав В (11) -6,3-25-36-У </t>
  </si>
  <si>
    <t xml:space="preserve">Рукав В (11) -6,3-31,5-43-У </t>
  </si>
  <si>
    <t>Рукава на газовую горелку D 10мм</t>
  </si>
  <si>
    <t>Рулетка 3м</t>
  </si>
  <si>
    <t>Рулетка 5м</t>
  </si>
  <si>
    <t>Санокс</t>
  </si>
  <si>
    <t>Сварочный кабель КГ-25</t>
  </si>
  <si>
    <t>Сверла (2-50мм)</t>
  </si>
  <si>
    <t>компл</t>
  </si>
  <si>
    <t>Сверло конусное 17,0</t>
  </si>
  <si>
    <t>Сверло конусное 17,5</t>
  </si>
  <si>
    <t>Сверло конусное 18,0</t>
  </si>
  <si>
    <t>Сверло конусное 18,5</t>
  </si>
  <si>
    <t>Сверло конусное 19,0</t>
  </si>
  <si>
    <t>Сверло конусное 19,5</t>
  </si>
  <si>
    <t>Сверло конусное 20,0</t>
  </si>
  <si>
    <t>Сверло конусное 21,0</t>
  </si>
  <si>
    <t>Сверло конусное 22,0</t>
  </si>
  <si>
    <t>Сверло цилиндрическое 10</t>
  </si>
  <si>
    <t>Сверло цилиндрическое 3,0</t>
  </si>
  <si>
    <t>Сверло цилиндрическое 3,5</t>
  </si>
  <si>
    <t>Сверло цилиндрическое 4,0</t>
  </si>
  <si>
    <t>Сверло цилиндрическое 4,5</t>
  </si>
  <si>
    <t>Сверло цилиндрическое 5,0</t>
  </si>
  <si>
    <t>Сверло цилиндрическое 6</t>
  </si>
  <si>
    <t>Сверло цилиндрическое 7</t>
  </si>
  <si>
    <t>Сверло цилиндрическое 8</t>
  </si>
  <si>
    <t>Сверло цилиндрическое 9</t>
  </si>
  <si>
    <t>Секатор садовый</t>
  </si>
  <si>
    <t>Средства для мытья окон</t>
  </si>
  <si>
    <t>Топор</t>
  </si>
  <si>
    <t>Труборез ручной</t>
  </si>
  <si>
    <t>Тряпка  для мытья окон</t>
  </si>
  <si>
    <t>тряпка половая рулонная</t>
  </si>
  <si>
    <t xml:space="preserve">Центр вращения усиленный 5№ для токарн станка </t>
  </si>
  <si>
    <t>Черенки для лопат</t>
  </si>
  <si>
    <t xml:space="preserve">Швабра для уборки </t>
  </si>
  <si>
    <t>Шкурка наждачная крупная</t>
  </si>
  <si>
    <t>Шкурка наждачная мелкая</t>
  </si>
  <si>
    <t>шкурка шлифовальная</t>
  </si>
  <si>
    <t>Шланги</t>
  </si>
  <si>
    <t>шнур крученый льняной</t>
  </si>
  <si>
    <t xml:space="preserve">Штангенциркуль 200 мм, </t>
  </si>
  <si>
    <t xml:space="preserve">Штангенциркуль 250 мм, </t>
  </si>
  <si>
    <t>Щетка щвабра</t>
  </si>
  <si>
    <t>Итого</t>
  </si>
  <si>
    <t xml:space="preserve">2. Условия поставки:  </t>
  </si>
  <si>
    <t xml:space="preserve">3. Условия заключения договора: </t>
  </si>
  <si>
    <t xml:space="preserve">4. Прочие условия: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</si>
  <si>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</si>
  <si>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</si>
  <si>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</si>
  <si>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</si>
  <si>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</si>
  <si>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</si>
  <si>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</si>
  <si>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</si>
  <si>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</si>
  <si>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</si>
  <si>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</si>
  <si>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</si>
  <si>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</si>
  <si>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</si>
  <si>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</si>
  <si>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</si>
  <si>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</si>
  <si>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</si>
  <si>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</si>
  <si>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</si>
  <si>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</si>
  <si>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</si>
  <si>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</si>
  <si>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</si>
  <si>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</si>
  <si>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</si>
  <si>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</si>
  <si>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</si>
  <si>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</si>
  <si>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</si>
  <si>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</si>
  <si>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</si>
  <si>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</si>
  <si>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</si>
  <si>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</si>
  <si>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</si>
  <si>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</si>
  <si>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</si>
  <si>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</si>
  <si>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</si>
  <si>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</si>
  <si>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</si>
  <si>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</si>
  <si>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</si>
  <si>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</si>
  <si>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г.Тверь, ул.Киселевская,д.53</t>
  </si>
  <si>
    <r>
      <t xml:space="preserve">доставка продукции осуществляется </t>
    </r>
    <r>
      <rPr>
        <b/>
        <sz val="14"/>
        <rFont val="Times New Roman"/>
        <family val="1"/>
        <charset val="204"/>
      </rPr>
      <t xml:space="preserve">только АВТОТРАНСПОРТОМ </t>
    </r>
    <r>
      <rPr>
        <sz val="14"/>
        <rFont val="Times New Roman"/>
        <family val="1"/>
      </rPr>
      <t xml:space="preserve"> поставщика до склада покупателя по адресу: </t>
    </r>
  </si>
  <si>
    <t>Мембрана Владипор типа МФАС-ОС-2
ТУ 6-55-221-1029-89</t>
  </si>
  <si>
    <t>амп</t>
  </si>
  <si>
    <t>Гексан осч, «КРИОХРОМ»</t>
  </si>
  <si>
    <t>осч</t>
  </si>
  <si>
    <t>ИТОГО:</t>
  </si>
  <si>
    <t>61</t>
  </si>
  <si>
    <t>ЗИЛ</t>
  </si>
  <si>
    <t>КАМАЗ МАЗ</t>
  </si>
  <si>
    <t>УАЗ ГАЗ</t>
  </si>
  <si>
    <t>ВАЗ</t>
  </si>
  <si>
    <t>ЭО, МТЗ</t>
  </si>
  <si>
    <t>Провод ПВС 3х2,5</t>
  </si>
  <si>
    <t>Провод ПВС 4х16</t>
  </si>
  <si>
    <t>Провод ВВП 25</t>
  </si>
  <si>
    <t>Кабель ПВС 3х2,5</t>
  </si>
  <si>
    <t>Провод ПВС 1,5</t>
  </si>
  <si>
    <t>Кабель ПВС 3х4</t>
  </si>
  <si>
    <t>Кабель АВВГ 2*2,5 кв.мм</t>
  </si>
  <si>
    <t>Кабель АВВГ 3*2,5 кв.мм</t>
  </si>
  <si>
    <t>Кабель АВВГ 4*4 кв.мм</t>
  </si>
  <si>
    <t>Кабель АВВГ 4*6</t>
  </si>
  <si>
    <t>Кабель сварочный КГ 1х35</t>
  </si>
  <si>
    <t>Провод  ПВ-3  2,5 мм.кв.</t>
  </si>
  <si>
    <t>Провод ПВ3 1,5</t>
  </si>
  <si>
    <t>Провод ПВ3 16,0</t>
  </si>
  <si>
    <t>Провод ПВ3 2,5</t>
  </si>
  <si>
    <t>Провод ПВ3 25,0</t>
  </si>
  <si>
    <t>Провод ПВС 3х1,5</t>
  </si>
  <si>
    <t>Кабель АСБ 3*120</t>
  </si>
  <si>
    <t xml:space="preserve">Кабель АСБ-3*50 </t>
  </si>
  <si>
    <t>Кабель гибкий резин.изол. КГ 2*2,5</t>
  </si>
  <si>
    <t>Кабель гибкий резин.изол. КГ 4*2,5</t>
  </si>
  <si>
    <t>Провод ПВ3 10,0</t>
  </si>
  <si>
    <t>Провод МКСШ 5*0,75</t>
  </si>
  <si>
    <t>Кабель ВВГ 3*1,5кв.мм</t>
  </si>
  <si>
    <t>Кабель ВВГ 3*2,5кв.мм</t>
  </si>
  <si>
    <t>Кабель ВВГ 4*25</t>
  </si>
  <si>
    <t>Кабель ВВГ 4*4</t>
  </si>
  <si>
    <t>Изолятор торцевой МА2,5/5-М10 FEM6</t>
  </si>
  <si>
    <t>Клеммник на дин-рейку 6мм M6/8N</t>
  </si>
  <si>
    <t>Профиль перфор. (DIN-рейка)35х7,5 мм</t>
  </si>
  <si>
    <t>Реле FINDER   24V AC 7A с 4 перекид. конт.</t>
  </si>
  <si>
    <t>Трансформатор модульный 25ВА 220/24В</t>
  </si>
  <si>
    <t>Щит с монт. платой 407S (400х600х155) IP40</t>
  </si>
  <si>
    <t>Кабеленесущие конструкции (ДКС)</t>
  </si>
  <si>
    <t>Лампа ДРЛ 125 Вт</t>
  </si>
  <si>
    <t>Лампа люминесцентная 20Вт</t>
  </si>
  <si>
    <t>Лампа люминесцентная 80Вт</t>
  </si>
  <si>
    <t>Клемник соединительный</t>
  </si>
  <si>
    <t>Саморез универсальный 3,2*3,5мм</t>
  </si>
  <si>
    <t>Дроссель 40Вт</t>
  </si>
  <si>
    <t>Дроссель 80Вт</t>
  </si>
  <si>
    <t>Дроссель 125Вт</t>
  </si>
  <si>
    <t>Пускатель ПМ 25 А 380В</t>
  </si>
  <si>
    <t>Трансформатор понижающий 36в</t>
  </si>
  <si>
    <t>Автоматический выключатель 2-10А</t>
  </si>
  <si>
    <t xml:space="preserve">Изолента ПхВ </t>
  </si>
  <si>
    <t>Промежуточное реле 24 В</t>
  </si>
  <si>
    <t xml:space="preserve">Реле времени </t>
  </si>
  <si>
    <t>картон эл.изоляц. 0,2-0,3мм</t>
  </si>
  <si>
    <t>наконечник медный 35,50,75кв.мм</t>
  </si>
  <si>
    <t>наконечник аллюм.120кв.мм</t>
  </si>
  <si>
    <t>наконечники аллюм.50,75,90кв.мм</t>
  </si>
  <si>
    <t>муфта соединительная СТП3-10</t>
  </si>
  <si>
    <t>муфта соединительная СТП4-0,4</t>
  </si>
  <si>
    <t>муфта концевая 10кВ</t>
  </si>
  <si>
    <t>пускатель ПМ12 100,160А</t>
  </si>
  <si>
    <t>контактор КТ 160А</t>
  </si>
  <si>
    <t>мастика кабельная</t>
  </si>
  <si>
    <t>масло трансформаторное сухое</t>
  </si>
  <si>
    <t>коробка ответвительная 3-х рожк</t>
  </si>
  <si>
    <t>розетки ОП, 2ОП</t>
  </si>
  <si>
    <t>светильники НСПО2</t>
  </si>
  <si>
    <t>лампы накаливания 40-150Вт</t>
  </si>
  <si>
    <t>Выключатель</t>
  </si>
  <si>
    <t>Лампы УФ</t>
  </si>
  <si>
    <t>комп</t>
  </si>
  <si>
    <t>Пусковое реле</t>
  </si>
  <si>
    <t>Путевые выключатели</t>
  </si>
  <si>
    <t>Стартеры</t>
  </si>
  <si>
    <t>Текстолит листовой 3 мм</t>
  </si>
  <si>
    <t>Текстолит листовой 5 мм</t>
  </si>
  <si>
    <t xml:space="preserve">Лист азбоцементный 20 мм </t>
  </si>
  <si>
    <t>Коробки соединительные на 6 входов</t>
  </si>
  <si>
    <t>Вилка штепсельная (евро)</t>
  </si>
  <si>
    <t>Кабель-канал 10х20</t>
  </si>
  <si>
    <t>Кабель-канал 10х30</t>
  </si>
  <si>
    <t>Кабель-канал 20х40</t>
  </si>
  <si>
    <t>Кабель-канал 20х50</t>
  </si>
  <si>
    <t>Галогенные лампы накаливания HALOLIWE Osram 64695 150W R7s</t>
  </si>
  <si>
    <t>Галогенные лампы накаливания HALOLIWE Osram 64695 500W R7s</t>
  </si>
  <si>
    <t>Лампы накаливания 36х60</t>
  </si>
  <si>
    <t>Кнопки управления SW2C-11 красная</t>
  </si>
  <si>
    <t>Кнопки управления SW2C-11 зелёная</t>
  </si>
  <si>
    <t>Кнопка ВА красная</t>
  </si>
  <si>
    <t>Пускатель эл.маг. ПМЛ1210</t>
  </si>
  <si>
    <t>Пускатель эл.маг. ПМЕ 223</t>
  </si>
  <si>
    <t xml:space="preserve">Предохранители ПКТ101-3-20УЗ до 10 кВ </t>
  </si>
  <si>
    <t>Магнитный пускатель ПМЕ 211 380</t>
  </si>
  <si>
    <t>Магнитный пускатель ПМЕ 111 380</t>
  </si>
  <si>
    <t>Автоматический выключатель АЕ 150</t>
  </si>
  <si>
    <t xml:space="preserve">Светильники </t>
  </si>
  <si>
    <t>Розетки 6А</t>
  </si>
  <si>
    <t>Вилки штепсельные 6А</t>
  </si>
  <si>
    <t>Патроны 6А</t>
  </si>
  <si>
    <t>Тумблер П2Т-1</t>
  </si>
  <si>
    <t>Пост кнопочный ПКЕ-222-2У3</t>
  </si>
  <si>
    <t>Трансформатор тока Т-0.66 200/5</t>
  </si>
  <si>
    <t>Трансформатор тока Т-0.66 150/5</t>
  </si>
  <si>
    <t>Трансформатор тока Т-0.66 100/5</t>
  </si>
  <si>
    <t>Обогреватели электрические ПЭТ 1,6</t>
  </si>
  <si>
    <t>Провод автомобильный</t>
  </si>
  <si>
    <t>Удлинители 30 метров</t>
  </si>
  <si>
    <t xml:space="preserve">Удлинитель - подсветка </t>
  </si>
  <si>
    <t>ИТОГО, руб.</t>
  </si>
  <si>
    <t>Автоматический выключатель АП50-3МТ</t>
  </si>
  <si>
    <t>Автоматический выключатель АП50 2МТ</t>
  </si>
  <si>
    <t xml:space="preserve">Автоматический выключатель 4А/1р G60 GE </t>
  </si>
  <si>
    <t>Автоматический выключатель  АЕ 16 А ; 25 А</t>
  </si>
  <si>
    <t>Автомат ВА 10-315А</t>
  </si>
  <si>
    <t>Блок САУ-МП-Х.16Щ1</t>
  </si>
  <si>
    <t>Выключатель 6-15А</t>
  </si>
  <si>
    <t>Выключатель 6А</t>
  </si>
  <si>
    <t>Выключатель ОП, 2ОП</t>
  </si>
  <si>
    <t>Гетинакс листовой</t>
  </si>
  <si>
    <t>Жир паяльный</t>
  </si>
  <si>
    <t>Изолятор опорный 10кВ</t>
  </si>
  <si>
    <t>Электрокартон 0,2-0,3мм</t>
  </si>
  <si>
    <t>Штепсельные  вилки 220В</t>
  </si>
  <si>
    <t>Трубка винилхлорид.Д=3,4,5,6,8,10,12</t>
  </si>
  <si>
    <t>Трансф-тор напряжения 380/36</t>
  </si>
  <si>
    <t>Трансформатор тока 600/5</t>
  </si>
  <si>
    <t>Изолятор проходной 10кВ</t>
  </si>
  <si>
    <t>Изоляторы для проводки 220В</t>
  </si>
  <si>
    <t>Текстолит листовой 15мм</t>
  </si>
  <si>
    <t xml:space="preserve">Рубильник ЯРП11М-351-32УХЛ3  </t>
  </si>
  <si>
    <t>Рубильник ЯТП 100,250А</t>
  </si>
  <si>
    <t>Реле времени CRM-91H/UNI ELKO-EP</t>
  </si>
  <si>
    <t>Реле промежуточное РП-25</t>
  </si>
  <si>
    <t>Реле тока РТ-40/0,2</t>
  </si>
  <si>
    <t>Реле тока РТ-40/6</t>
  </si>
  <si>
    <t>Реле тока РТ-84/1</t>
  </si>
  <si>
    <t>Реле указательное РУ-21-0,025</t>
  </si>
  <si>
    <t>Реле CZF2-В</t>
  </si>
  <si>
    <t>Реле CZF-В, CZF-2В</t>
  </si>
  <si>
    <t>Прожектор 500Вт</t>
  </si>
  <si>
    <t>Дросселя для вкл. УФ ламп</t>
  </si>
  <si>
    <t>Лампы люминесцентные ЛД20</t>
  </si>
  <si>
    <t>Лампы люминесцентные ЛД40</t>
  </si>
  <si>
    <t>Лампа прожекторная 500Вт</t>
  </si>
  <si>
    <t>Лампа ЛБ40</t>
  </si>
  <si>
    <t>Изолента асбестовая</t>
  </si>
  <si>
    <t>Изолента х/б</t>
  </si>
  <si>
    <t>Лента киперная</t>
  </si>
  <si>
    <t>Патрон монтажный карболит.</t>
  </si>
  <si>
    <t>Предохранитель ПП2 100А</t>
  </si>
  <si>
    <t>Припой медно-фосфорный</t>
  </si>
  <si>
    <t>Припой ПОС-30</t>
  </si>
  <si>
    <t>Припой ПОС-40</t>
  </si>
  <si>
    <t>Припой ПСР 25Ф</t>
  </si>
  <si>
    <t>Припой тип А</t>
  </si>
  <si>
    <t>Лампа накаливания 36 В</t>
  </si>
  <si>
    <t>Лампы накаливания 500 Вт</t>
  </si>
  <si>
    <t>Лампы накаливания 60 Вт</t>
  </si>
  <si>
    <t>Лампа ДРЛ 700Вт</t>
  </si>
  <si>
    <t>втулка защитная СД160/45</t>
  </si>
  <si>
    <t>втулка защитная  ФНГ450/22,5</t>
  </si>
  <si>
    <t>втулка защитная  5НФ</t>
  </si>
  <si>
    <t>втулка защитная  2,5 НФ</t>
  </si>
  <si>
    <t>колесо рабочее К20/30</t>
  </si>
  <si>
    <t>колесо рабочее ЛМ65-20/22-5</t>
  </si>
  <si>
    <t>уплотнение торцевое 212.N2.028</t>
  </si>
  <si>
    <t>вал СД160/45</t>
  </si>
  <si>
    <t>вал  ФНГ450/22,5</t>
  </si>
  <si>
    <t>вал  5НФ</t>
  </si>
  <si>
    <t>вал  2,5 НФ</t>
  </si>
  <si>
    <t>вал К20/30</t>
  </si>
  <si>
    <t>вал ЛМ65-20/22-5</t>
  </si>
  <si>
    <t>крышка сальницы</t>
  </si>
  <si>
    <t>Двигатель УМЗ-341 г.Уфа з-д "У.М.П.О."</t>
  </si>
  <si>
    <t>Опора подшипника Н06.14.40.00</t>
  </si>
  <si>
    <t>Опора подшипника Н06.14.50.00</t>
  </si>
  <si>
    <t>Рабочее колёсо НО6.14.32.00</t>
  </si>
  <si>
    <t>Кольцо уплотнительное НО6.14.20.03</t>
  </si>
  <si>
    <t>Кольцо уплотнительное НО6.16.20.03</t>
  </si>
  <si>
    <t>Кольцо уплотнительное Г-6807</t>
  </si>
  <si>
    <t>Вставка плавкая ПТ1.-10-31,5-12,5УЗ</t>
  </si>
  <si>
    <t>Погружной насос ЭЦВ 10-65-65нрк</t>
  </si>
  <si>
    <t>Погружной насос 2 ЭЦВ 10-65-65нрк</t>
  </si>
  <si>
    <t>Погружной насос ЭЦВ 10-120-60нро</t>
  </si>
  <si>
    <t>Погружной насос 2 ЭЦВ 10-120-60нро</t>
  </si>
  <si>
    <t>Погружной насос ЭЦВ 12-160-65нро</t>
  </si>
  <si>
    <t>Насос ЛМ 65-20/25-5-УХЛ-4</t>
  </si>
  <si>
    <t>Насос АНС-130 с бензин. двигат.</t>
  </si>
  <si>
    <t>Насос СД 250/22,5</t>
  </si>
  <si>
    <t>Насосный агрегат    СД - 800 / 32</t>
  </si>
  <si>
    <t>Насосный агрегат    СД - 250 / 22</t>
  </si>
  <si>
    <t>Насосный агрегат    СД - 450 / 22</t>
  </si>
  <si>
    <t xml:space="preserve"> Насос. агрег.  Flugt NZ 3153.181 HT  </t>
  </si>
  <si>
    <t xml:space="preserve"> Насос. агрег.  Flugt NZ 3202.180 HT   </t>
  </si>
  <si>
    <t xml:space="preserve"> Насос. агрег.  Flugt NZ 3171.181 HT </t>
  </si>
  <si>
    <t>Частотный преобразователь Р-45 кВт. со станцией управления.</t>
  </si>
  <si>
    <t>Частотный преобразователь Р-37 кВт. со станцией управления.</t>
  </si>
  <si>
    <t>Частотный преобразователь Р-15 кВт. со станцией управления.</t>
  </si>
  <si>
    <t>Узлы учета тепловой энергии (АИСКУТЭ)</t>
  </si>
  <si>
    <t>Корпус люка тип "Т"ГОСТ3634-99</t>
  </si>
  <si>
    <t>Крышка люка тип "Т"ГОСТ3634-99</t>
  </si>
  <si>
    <t>Кисть плоская</t>
  </si>
  <si>
    <t>Уайтспирит</t>
  </si>
  <si>
    <t>куб.м.</t>
  </si>
  <si>
    <t>Доска не обрезная 25 мм</t>
  </si>
  <si>
    <t>Кирпич ГОСТ 379-95</t>
  </si>
  <si>
    <t>Песок речной</t>
  </si>
  <si>
    <t>Щебень фракция 40-70мм ТУ 14-187-04-00</t>
  </si>
  <si>
    <t>190х150</t>
  </si>
  <si>
    <t>Штукатурка</t>
  </si>
  <si>
    <t>Краска ПФ</t>
  </si>
  <si>
    <t>Цемент</t>
  </si>
  <si>
    <t>Грунт по металлу</t>
  </si>
  <si>
    <t xml:space="preserve">Доска обрезная 50 </t>
  </si>
  <si>
    <t>Доска обрезная 25</t>
  </si>
  <si>
    <t>Бетон М=200</t>
  </si>
  <si>
    <t>Брус 100х100</t>
  </si>
  <si>
    <t>Грунт по бетону</t>
  </si>
  <si>
    <t>Дюбель гвоздь L=40мм</t>
  </si>
  <si>
    <t>Картон асбестовый 4мм</t>
  </si>
  <si>
    <t>Клей плиточный</t>
  </si>
  <si>
    <t>Краска  фасадная</t>
  </si>
  <si>
    <t>Эмали грунтовые алкидные</t>
  </si>
  <si>
    <t>Эмали и масляная краска алкидные</t>
  </si>
  <si>
    <t>Шпаклевка "Витонит"</t>
  </si>
  <si>
    <t>Утеплитель</t>
  </si>
  <si>
    <r>
      <t>Наименование ТМЦ с разбивкой на утвержденные ТМЦ (</t>
    </r>
    <r>
      <rPr>
        <b/>
        <sz val="10"/>
        <rFont val="Times New Roman"/>
        <family val="1"/>
        <charset val="204"/>
      </rPr>
      <t>полное наименование со всеми необходимыми параметрами и маркировками)</t>
    </r>
  </si>
  <si>
    <t>Стеклопакеты пластиковые с тройным остеклением</t>
  </si>
  <si>
    <t>Стеклохолст</t>
  </si>
  <si>
    <t>Стекло</t>
  </si>
  <si>
    <t>Плитка кафельная</t>
  </si>
  <si>
    <t>т.</t>
  </si>
  <si>
    <t>Пескобетон М200</t>
  </si>
  <si>
    <t>Меловая паста</t>
  </si>
  <si>
    <t>Кольцо КО 7-1-2</t>
  </si>
  <si>
    <t>Кольцо КС 10-30</t>
  </si>
  <si>
    <t>Кольцо КС 10-9</t>
  </si>
  <si>
    <t>Кольцо КС 15-6</t>
  </si>
  <si>
    <t>Кольцо КС 15-9</t>
  </si>
  <si>
    <t>Кольцо КС 20-9</t>
  </si>
  <si>
    <t>Крышка ПН-10</t>
  </si>
  <si>
    <t>Полукольцо КС-10-6</t>
  </si>
  <si>
    <t>Плита ПП 10-2</t>
  </si>
  <si>
    <t>Плита ПП 15-2</t>
  </si>
  <si>
    <t>Плита ПП 20-2</t>
  </si>
  <si>
    <t>Плита ПП 15-1</t>
  </si>
  <si>
    <t>Клапан обратный бронз.  муфтовый  Ду=40</t>
  </si>
  <si>
    <t>пр-во Италия</t>
  </si>
  <si>
    <t>Задвижка параллельная двухдисковая фланцевая 30ч6бр  Ду 50</t>
  </si>
  <si>
    <t>Задвижка параллельная двухдисковая фланцевая 30ч6бр  Ду 80</t>
  </si>
  <si>
    <t>Задвижка параллельная двухдисковая фланцевая 30ч6бр  Ду 100</t>
  </si>
  <si>
    <t xml:space="preserve">Вентиль бронзовый муфтовый Ду=15  (15БЗр) </t>
  </si>
  <si>
    <t>ТУ 3712-001-04606952-04</t>
  </si>
  <si>
    <t>Вентиль бронзовый муфтовый Ду=20  (15БЗр)</t>
  </si>
  <si>
    <t>Вентиль бронзовый муфтовый Ду=25  (15БЗр)</t>
  </si>
  <si>
    <t>Вентиль бронзовый муфтовый Ду=32  (15БЗр)</t>
  </si>
  <si>
    <t>Вентиль бронзовый муфтовый Ду=40  (15БЗр)</t>
  </si>
  <si>
    <t>Вентиль бронзовый муфтовый Ду=50  (15БЗр)</t>
  </si>
  <si>
    <t>Кран шаровой бронзовый муфтовый Ду=15</t>
  </si>
  <si>
    <t>11Б27п1СТП</t>
  </si>
  <si>
    <t>Кран шаровой бронзовый муфтовый Ду=20</t>
  </si>
  <si>
    <t>Кран шаровой бронзовый муфтовый Ду=25</t>
  </si>
  <si>
    <t>Кран шаровой бронзовый муфтовый Ду=32</t>
  </si>
  <si>
    <t>Кран шаровой бронзовый муфтовый Ду=40</t>
  </si>
  <si>
    <t>Кран шаровой бронзовый муфтовый Ду=50</t>
  </si>
  <si>
    <t>Клапан обратный канализ. фланц. Ду 200  cZ-N-R</t>
  </si>
  <si>
    <t>Клапан обратный канализ. фланц. Ду 150  cZ-N-R</t>
  </si>
  <si>
    <t>Клапан обратный канализ. фланц. Ду 100  cZ-N-R</t>
  </si>
  <si>
    <t>Клапан обратный канализ. фланц. Ду 80  cZ-N-R</t>
  </si>
  <si>
    <t>Задвижка Д50 30ч 6бр</t>
  </si>
  <si>
    <t>Задвижка Д80 30ч 6бр</t>
  </si>
  <si>
    <t>Задвижка Д100 30ч 6бр</t>
  </si>
  <si>
    <t>Задвижка Д150 30ч 6бр</t>
  </si>
  <si>
    <t>Задвижка Д200 30ч 6бр</t>
  </si>
  <si>
    <t>Задвижка Д250 30ч 6бр</t>
  </si>
  <si>
    <t>Задвижка Д300 30ч 6бр</t>
  </si>
  <si>
    <t>Кран шаровый 11Б27П  Ry16  t=150°C Д15</t>
  </si>
  <si>
    <t>Кран шаровый 11Б27П  Ry16  t=150°C Д20</t>
  </si>
  <si>
    <t>Кран шаровый 11Б27П  Ry16  t=150°C Д25</t>
  </si>
  <si>
    <t>Кран шаровый 11Б27П  Ry16  t=150°C Д32</t>
  </si>
  <si>
    <t>Кран шаровый 11Б27П  Ry16  t=150°C Д40</t>
  </si>
  <si>
    <t>Кран шаровый 11Б27П  Ry16  t=150°C Д50</t>
  </si>
  <si>
    <t>Свертная муфта Д100 ГОСТ 15150-69</t>
  </si>
  <si>
    <t>Свертная муфта Д150 ГОСТ 15150-69</t>
  </si>
  <si>
    <t>Свертная муфта Д200 ГОСТ 15150-69</t>
  </si>
  <si>
    <t>Свертная муфта Д250 ГОСТ 15150-69</t>
  </si>
  <si>
    <t>Свертная муфта Д300 ГОСТ 15150-69</t>
  </si>
  <si>
    <t>Отводы сталные Ду133</t>
  </si>
  <si>
    <t>Отводы сталные Ду114</t>
  </si>
  <si>
    <t>Кран шаровый 11Б27п Д32</t>
  </si>
  <si>
    <t>Кран шаровый 11Б27п Д40</t>
  </si>
  <si>
    <t>Кран шаровый 11Б27п Д50</t>
  </si>
  <si>
    <t>Кран пробоотборный Д=15мм</t>
  </si>
  <si>
    <t xml:space="preserve">в т.ч.  на II квартал                 </t>
  </si>
  <si>
    <t>2. Условия поставки:  (пример заполнения)</t>
  </si>
  <si>
    <t>3. Условия заключения договора:  (пример заполнения)</t>
  </si>
  <si>
    <t>4. Прочие условия:  (пример заполнения)</t>
  </si>
  <si>
    <t>Комментарий (дополнительные параметры)</t>
  </si>
  <si>
    <t>июль</t>
  </si>
  <si>
    <t>август</t>
  </si>
  <si>
    <t>сентябрь</t>
  </si>
  <si>
    <t xml:space="preserve">в т.ч.  на III квартал                 </t>
  </si>
  <si>
    <t>октябрь</t>
  </si>
  <si>
    <t>ноябрь</t>
  </si>
  <si>
    <t>декабрь</t>
  </si>
  <si>
    <t xml:space="preserve">в т.ч.  на IV квартал                 </t>
  </si>
  <si>
    <t>№</t>
  </si>
  <si>
    <t>Ед. измер.</t>
  </si>
  <si>
    <t>вид средств оплаты – безналичная форма расчетов (перечисление на расчетный счет поставщика);</t>
  </si>
  <si>
    <t>Наименование ТМЦ с разбивкой на утвержденные группы(полное наименование ТМЦ со всеми необходимыми параметрами и маркировками)</t>
  </si>
  <si>
    <t xml:space="preserve">в т.ч.  на I квартал                 </t>
  </si>
  <si>
    <t>январь</t>
  </si>
  <si>
    <t>февраль</t>
  </si>
  <si>
    <t>март</t>
  </si>
  <si>
    <t>сроки поставки – 20  дней с момента заключения договора;</t>
  </si>
  <si>
    <t>поставляемое оборудование должно быть новым, сертифицированным и иметь срок гарантии;</t>
  </si>
  <si>
    <t>приемка товара на складе покупателя производится путем подписания акта приема-передачи;</t>
  </si>
  <si>
    <t>производитель - организация расположенная на территории РФ;</t>
  </si>
  <si>
    <t xml:space="preserve">доставка продукции осуществляется транспортом поставщика до склада покупателя по адресу: </t>
  </si>
  <si>
    <t>апрель</t>
  </si>
  <si>
    <t>май</t>
  </si>
  <si>
    <t>июнь</t>
  </si>
  <si>
    <t>Всего на (год), кол-во</t>
  </si>
  <si>
    <t>Флокулянт "Праестол" 853ВС (без аналагов)</t>
  </si>
  <si>
    <t>тн.</t>
  </si>
  <si>
    <t>Хлор жидкий в контейнерах ГОСТ 6718-93</t>
  </si>
  <si>
    <t>кг</t>
  </si>
  <si>
    <t>Цены должны быть указаны в рублях за 1 шт. товара с НДС 18%, с транспортными  расходами по доставке продукции до склада Покупателя в г.Тверь .Фиксированная цена изменению не подлежит в течение срока действия договора.</t>
  </si>
  <si>
    <t>сроки оплаты –  оплата 100% с отсрочкой платежа 60 (шестьдесят) календарных дней после поставки на склад Покупателя;</t>
  </si>
  <si>
    <t>Ст. Тверь, Октябрьская ж.д., Код станции - 061502, Ж.д. код предприятия - 4514</t>
  </si>
  <si>
    <t>срок действия предложения поставщиков – с момента подписания договора до полного исполнения обязательств по договору;</t>
  </si>
  <si>
    <t>сроки оплаты –  оплата 100% с отсрочкой платежа 45 (сорок пять) календарных дней после поставки на склад Покупателя;</t>
  </si>
  <si>
    <t>сроки поставки – 10  дней с момента заключения договора;</t>
  </si>
  <si>
    <t>г.Тверь, ул.Ротмистрова,28</t>
  </si>
  <si>
    <t xml:space="preserve">Дополнительные условия:  </t>
  </si>
  <si>
    <t xml:space="preserve">2. Условия поставки: </t>
  </si>
  <si>
    <t xml:space="preserve">3. Условия заключения договора:  </t>
  </si>
  <si>
    <t xml:space="preserve">4. Прочие условия:  </t>
  </si>
  <si>
    <t xml:space="preserve">1. Порядок оплаты: </t>
  </si>
  <si>
    <t xml:space="preserve">Дополнительные условия: </t>
  </si>
  <si>
    <t>сроки оплаты –  оплата 100% с отсрочкой платежа 14 (четырнадцать) календарных дней после поставки на склад Покупателя;</t>
  </si>
  <si>
    <t>сроки поставки – 5 дней с момента заключения договора;</t>
  </si>
  <si>
    <t>Бензин АИ-95 и Бензин АИ-92 поставляется Покупателю на автозаправочной станции Поставщика.</t>
  </si>
  <si>
    <r>
      <t xml:space="preserve">доставка продукции (Бензин АИ-80 и Дизельное топливо) осуществляется транспортом поставщика до склада покупателя по адресу: </t>
    </r>
    <r>
      <rPr>
        <b/>
        <sz val="14"/>
        <rFont val="Times New Roman"/>
        <family val="1"/>
        <charset val="204"/>
      </rPr>
      <t>г.Тверь, ул.Ротмистрова,д.28;</t>
    </r>
  </si>
  <si>
    <t>поставляемая продукция  должна быть  сертифицированной по ГОСТу ( для Бензина АИ-80 ГОСТ Р51105-97, для Дизельного топлива ГОСТ 305-82 Марка Л-02-62, высший сорт</t>
  </si>
  <si>
    <t>поставка продукции осуществляется сторого по графику с 7-00 до 15-00 с понедельника по пятницу, без перерыва на обед на склад Покупателя;  Максимальная поставка Бензина АИ-80-7500 литров  1 раз в неделю, Дизельного топлива 5 500 литров 1 раз в неделю.</t>
  </si>
  <si>
    <r>
      <t>Наименование ТМЦ с разбивкой на утверденные ТМЦ (</t>
    </r>
    <r>
      <rPr>
        <b/>
        <sz val="10"/>
        <rFont val="Times New Roman"/>
        <family val="1"/>
        <charset val="204"/>
      </rPr>
      <t>полное наименование со всеми необходимыми параметрами и маркировками)</t>
    </r>
  </si>
  <si>
    <t>Комментарий*</t>
  </si>
  <si>
    <t xml:space="preserve">в т.ч.  на IIIквартал                 </t>
  </si>
  <si>
    <t>Средняя региональная цена с НДС, руб</t>
  </si>
  <si>
    <t>м</t>
  </si>
  <si>
    <t>п.м</t>
  </si>
  <si>
    <t>ИТОГО</t>
  </si>
  <si>
    <t>шт</t>
  </si>
  <si>
    <t>Автомат ВА 3 пол. 100А</t>
  </si>
  <si>
    <t>ГОСТ 500302-99</t>
  </si>
  <si>
    <t xml:space="preserve">Автомат ВА 3 пол. 10А </t>
  </si>
  <si>
    <t>Автомат ВА 3 пол. 125А</t>
  </si>
  <si>
    <t>Автомат ВА 3 пол. 160А</t>
  </si>
  <si>
    <t>Автомат ВА 3 пол. 16А</t>
  </si>
  <si>
    <t>Автомат ВА 3 пол. 250А</t>
  </si>
  <si>
    <t>Автомат ВА 3 пол. 25А</t>
  </si>
  <si>
    <t>Автомат ВА 3 пол. 315А</t>
  </si>
  <si>
    <t>Автомат ВА 3 пол. 32А</t>
  </si>
  <si>
    <t>Автомат ВА 3 пол. 40А</t>
  </si>
  <si>
    <t>Автомат ВА 3 пол. 63А</t>
  </si>
  <si>
    <t xml:space="preserve">Автомат ВА 3 пол. 6А </t>
  </si>
  <si>
    <t>Автомат ВА 3 пол. 80А</t>
  </si>
  <si>
    <t>шт.</t>
  </si>
  <si>
    <t>Выключатель открытой проводки</t>
  </si>
  <si>
    <t>Выключатель скрытой проводки</t>
  </si>
  <si>
    <t>Дюбель капроновый 6*3,5мм</t>
  </si>
  <si>
    <t>Изолента ПВХ</t>
  </si>
  <si>
    <t xml:space="preserve">Кабель канал </t>
  </si>
  <si>
    <t>киловольтметр 70кВ</t>
  </si>
  <si>
    <t xml:space="preserve">шт </t>
  </si>
  <si>
    <t>Кнопка управления АРВВ</t>
  </si>
  <si>
    <t>Контактор КМИ 185А</t>
  </si>
  <si>
    <t>Контактор КМИ 18А</t>
  </si>
  <si>
    <t>Контактор КМИ 32А</t>
  </si>
  <si>
    <t>Контактор КМИ 40А</t>
  </si>
  <si>
    <t>Контактор КТ250А</t>
  </si>
  <si>
    <t>коробка ответвительная</t>
  </si>
  <si>
    <t>Коробка распаячная</t>
  </si>
  <si>
    <t>Корпус щита для освещения</t>
  </si>
  <si>
    <t>лак пропиточный</t>
  </si>
  <si>
    <t>лакоткань х/б</t>
  </si>
  <si>
    <t>Лампа держатель</t>
  </si>
  <si>
    <t>Лампа ДРЛ 250Вт</t>
  </si>
  <si>
    <t>Лампа накаливания 100 Вт</t>
  </si>
  <si>
    <t>Лампа накаливания 75 Вт</t>
  </si>
  <si>
    <t>миллиамперметр 20 мА</t>
  </si>
  <si>
    <t>Патрон Е 27</t>
  </si>
  <si>
    <t>Плавкие вставки ППН 100А</t>
  </si>
  <si>
    <t>Плавкие вставки ППН 250А</t>
  </si>
  <si>
    <t>Плавкие вставки ППН 60А</t>
  </si>
  <si>
    <t xml:space="preserve">Пускатели ПМ, контакторы КМИ от10-165А </t>
  </si>
  <si>
    <t>Пускатель магнитный 100А</t>
  </si>
  <si>
    <t>Р500304.1-2005</t>
  </si>
  <si>
    <t>Пускатель магнитный 10А</t>
  </si>
  <si>
    <t>Пускатель магнитный 125А</t>
  </si>
  <si>
    <t>Пускатель магнитный 165А</t>
  </si>
  <si>
    <t>Пускатель магнитный 25А</t>
  </si>
  <si>
    <t>Розетка двойная</t>
  </si>
  <si>
    <t>Розетка открытой проводки</t>
  </si>
  <si>
    <t>Розетка скрытой проводки</t>
  </si>
  <si>
    <t>Рубильник ЯБПВ-2 250А  IP 21</t>
  </si>
  <si>
    <t>Стартер для ламп</t>
  </si>
  <si>
    <t>Тепловое реле РТТ 100А</t>
  </si>
  <si>
    <t>Тепловое реле РТТ 10А</t>
  </si>
  <si>
    <t>Тепловое реле РТТ 25А</t>
  </si>
  <si>
    <t>Тепловое реле РТТ 40А</t>
  </si>
  <si>
    <t xml:space="preserve">Удлинитель </t>
  </si>
  <si>
    <t>Кабель КГ 1х25</t>
  </si>
  <si>
    <t>пар</t>
  </si>
  <si>
    <t>Галоши диэлектрические</t>
  </si>
  <si>
    <t>-</t>
  </si>
  <si>
    <t>пара</t>
  </si>
  <si>
    <t xml:space="preserve">Дорожные знаки </t>
  </si>
  <si>
    <t>Защитный крем для рук гидрофобного действия</t>
  </si>
  <si>
    <t>мл</t>
  </si>
  <si>
    <t>Знаки безопасности</t>
  </si>
  <si>
    <t>ком</t>
  </si>
  <si>
    <t>п/м</t>
  </si>
  <si>
    <t>Перчатки из просвинцованной резины</t>
  </si>
  <si>
    <t>Спасательный пояс ГОСТ12.4.184-95</t>
  </si>
  <si>
    <t>Тапочки кожаные (для работы в стерильных боксах)</t>
  </si>
  <si>
    <t>к-т</t>
  </si>
  <si>
    <t>т</t>
  </si>
  <si>
    <t>Погружной насос ЭЦВ 10-65-110нрк</t>
  </si>
  <si>
    <t>Погружной насос ЭЦВ 8-40-90нрк</t>
  </si>
  <si>
    <t>Бензин АИ-80</t>
  </si>
  <si>
    <t>литр</t>
  </si>
  <si>
    <t>Бензин АИ-95</t>
  </si>
  <si>
    <t>Дизельное топливо</t>
  </si>
  <si>
    <t>л</t>
  </si>
  <si>
    <t>Масла, смазки и спец. жидкости</t>
  </si>
  <si>
    <t>Плита КЛ</t>
  </si>
  <si>
    <t>куб.м</t>
  </si>
  <si>
    <t>кв.м</t>
  </si>
  <si>
    <t>м³</t>
  </si>
  <si>
    <t>тн</t>
  </si>
  <si>
    <t>Краска черная ПФ 115</t>
  </si>
  <si>
    <t>Краска красная ПФ 115</t>
  </si>
  <si>
    <t>Краска желтая ПФ 115</t>
  </si>
  <si>
    <t>Краска белая ПФ 115</t>
  </si>
  <si>
    <t>Грунтовка ПФ 115</t>
  </si>
  <si>
    <t>Хлорная известь</t>
  </si>
  <si>
    <t>ГАЗ 53, 3307,66,3309</t>
  </si>
  <si>
    <t>Генератор</t>
  </si>
  <si>
    <t>Стартер</t>
  </si>
  <si>
    <t xml:space="preserve">АКБ </t>
  </si>
  <si>
    <t>реле разное</t>
  </si>
  <si>
    <t>Свеча А-11</t>
  </si>
  <si>
    <t>Привод спидометра</t>
  </si>
  <si>
    <t xml:space="preserve">Насос топливный </t>
  </si>
  <si>
    <t>Щетки стеклоочистителя</t>
  </si>
  <si>
    <t>Заклепки на накладки</t>
  </si>
  <si>
    <t>Диск сцепления</t>
  </si>
  <si>
    <t>Корзина сцепления</t>
  </si>
  <si>
    <t>Накладки тормозные</t>
  </si>
  <si>
    <t>Ремень</t>
  </si>
  <si>
    <t>Бендикс</t>
  </si>
  <si>
    <t>Фильтры</t>
  </si>
  <si>
    <t xml:space="preserve">Радиатор </t>
  </si>
  <si>
    <t>Радиатор отопителя</t>
  </si>
  <si>
    <t>Вал карданный</t>
  </si>
  <si>
    <t>Крестовина</t>
  </si>
  <si>
    <t>Главный цилидр сцепления</t>
  </si>
  <si>
    <t>Цилиндр главный тормозной</t>
  </si>
  <si>
    <t>Цилиндр тормозной</t>
  </si>
  <si>
    <t>Провода в/вольтный</t>
  </si>
  <si>
    <t>Термостат</t>
  </si>
  <si>
    <t>Подшипник подвесной</t>
  </si>
  <si>
    <t>Рем к-т масленного фильтра</t>
  </si>
  <si>
    <t>Ротор распределителя</t>
  </si>
  <si>
    <t>Комутатор</t>
  </si>
  <si>
    <t>Кран сливной</t>
  </si>
  <si>
    <t>Крышка распред. зажигания</t>
  </si>
  <si>
    <t>Подшипник шкворня</t>
  </si>
  <si>
    <t>Клин шкворня</t>
  </si>
  <si>
    <t>Пыльник шкворня</t>
  </si>
  <si>
    <t>Втулка шкворня</t>
  </si>
  <si>
    <t>Шкворень</t>
  </si>
  <si>
    <t>Патрубки разные</t>
  </si>
  <si>
    <t>Стремянка рессоры</t>
  </si>
  <si>
    <t>Хомуты разные</t>
  </si>
  <si>
    <t>Кулак поворотный (разный)</t>
  </si>
  <si>
    <t>Подушка рессоры (разная)</t>
  </si>
  <si>
    <t>Карбюратор</t>
  </si>
  <si>
    <t>Рукава на насос</t>
  </si>
  <si>
    <t xml:space="preserve">Насос масляный </t>
  </si>
  <si>
    <t>Капельница на насос</t>
  </si>
  <si>
    <t>Лопатки на насос КО</t>
  </si>
  <si>
    <t>Авторезина 240Х508</t>
  </si>
  <si>
    <t xml:space="preserve">Зеркало боковое </t>
  </si>
  <si>
    <t xml:space="preserve">Бензобак </t>
  </si>
  <si>
    <t>Тромблер</t>
  </si>
  <si>
    <t>Лампочки разные</t>
  </si>
  <si>
    <t>Сальник</t>
  </si>
  <si>
    <t>Замок зажигания</t>
  </si>
  <si>
    <t>Фара в сборе</t>
  </si>
  <si>
    <t>Фонарь</t>
  </si>
  <si>
    <t>Труба приемная</t>
  </si>
  <si>
    <t>Тормозной барабан</t>
  </si>
  <si>
    <t>Диск колеса</t>
  </si>
  <si>
    <t xml:space="preserve">Амортизатор  </t>
  </si>
  <si>
    <t>Барабан ручного тормоза</t>
  </si>
  <si>
    <t>Рессора передняя в сборе</t>
  </si>
  <si>
    <t>Рессора задняя в сборе</t>
  </si>
  <si>
    <t>Глушитель в сборе</t>
  </si>
  <si>
    <t xml:space="preserve">Коробка  отбора мощности </t>
  </si>
  <si>
    <t>Подшипник ступицы</t>
  </si>
  <si>
    <t xml:space="preserve">Рычаг регылировочный </t>
  </si>
  <si>
    <t>Диск опорный в сб.</t>
  </si>
  <si>
    <t>Стеклоочиститель</t>
  </si>
  <si>
    <t>Тяги рулевые (разные)</t>
  </si>
  <si>
    <t>Сошка рулевая</t>
  </si>
  <si>
    <t>Полуось</t>
  </si>
  <si>
    <t>Синхронизатор КПП</t>
  </si>
  <si>
    <t>КПП</t>
  </si>
  <si>
    <t>Бак топливный</t>
  </si>
  <si>
    <t>Барабан тормозной</t>
  </si>
  <si>
    <t>Глушитель</t>
  </si>
  <si>
    <t>Камера тормозная</t>
  </si>
  <si>
    <t>Рессора задняя</t>
  </si>
  <si>
    <t>Полуось (разная)</t>
  </si>
  <si>
    <t>Компрессор</t>
  </si>
  <si>
    <t>Корзина сцеплени</t>
  </si>
  <si>
    <t>Насос водяной</t>
  </si>
  <si>
    <t>Наконечник на тягу рулевую</t>
  </si>
  <si>
    <t>Амортизатор надрамника</t>
  </si>
  <si>
    <t>Амортизатор передней</t>
  </si>
  <si>
    <t xml:space="preserve">Амперметр АП-170 </t>
  </si>
  <si>
    <t xml:space="preserve">Бачок омывателя </t>
  </si>
  <si>
    <t xml:space="preserve">Бачок расширительный </t>
  </si>
  <si>
    <t xml:space="preserve">Башмак балансира </t>
  </si>
  <si>
    <t xml:space="preserve">Бендикс (привод) стартера </t>
  </si>
  <si>
    <t xml:space="preserve">Блок контрольных ламп </t>
  </si>
  <si>
    <t xml:space="preserve">Блок шестерён заднего хода </t>
  </si>
  <si>
    <t xml:space="preserve">Буфер рессоры </t>
  </si>
  <si>
    <t xml:space="preserve">Вал  ведущий зад редуктора </t>
  </si>
  <si>
    <t>Вал  вилки сцепления</t>
  </si>
  <si>
    <t xml:space="preserve">Вал ведущий сред. моста </t>
  </si>
  <si>
    <t xml:space="preserve">Вал карданный рулевой </t>
  </si>
  <si>
    <t xml:space="preserve">Вилка выкл.сцепления </t>
  </si>
  <si>
    <t xml:space="preserve">Влагомаслоотделитель </t>
  </si>
  <si>
    <t>Втулка амортизатора</t>
  </si>
  <si>
    <t xml:space="preserve">Втулка балансира (цинк) </t>
  </si>
  <si>
    <t xml:space="preserve">Втулка кулака разжимного </t>
  </si>
  <si>
    <t xml:space="preserve">Втулка стартера </t>
  </si>
  <si>
    <t xml:space="preserve">Втулка шкворня </t>
  </si>
  <si>
    <t xml:space="preserve">ГБЦ </t>
  </si>
  <si>
    <t xml:space="preserve">Зеркало </t>
  </si>
  <si>
    <t xml:space="preserve">Коллектор выпускной </t>
  </si>
  <si>
    <t xml:space="preserve">Крестовина кардана </t>
  </si>
  <si>
    <t xml:space="preserve">Авторезина </t>
  </si>
  <si>
    <t>Диск колесный</t>
  </si>
  <si>
    <t>Авторезина ЭО</t>
  </si>
  <si>
    <t>Авторезина перед</t>
  </si>
  <si>
    <t>Кольцо монтажное</t>
  </si>
  <si>
    <t>Шланги разные</t>
  </si>
  <si>
    <t>Форсунка</t>
  </si>
  <si>
    <t>Гидромотор хода</t>
  </si>
  <si>
    <t>Гидроцилиндр</t>
  </si>
  <si>
    <t>Рем к-т г/ц</t>
  </si>
  <si>
    <t>Диск тормозной</t>
  </si>
  <si>
    <t>Клапан противообгонный</t>
  </si>
  <si>
    <t>Наконечник рулевой</t>
  </si>
  <si>
    <t>Цилиндр рулевой</t>
  </si>
  <si>
    <t xml:space="preserve">Бортовая </t>
  </si>
  <si>
    <t>Лента ходовая</t>
  </si>
  <si>
    <t>Разжимной тормозной диск</t>
  </si>
  <si>
    <t>Диск колеса МТЗ</t>
  </si>
  <si>
    <t>1</t>
  </si>
  <si>
    <t>Гравий-заполнитель фр.20-40мм</t>
  </si>
  <si>
    <t>2</t>
  </si>
  <si>
    <t>Гравий-заполнитель фр.10-20мм</t>
  </si>
  <si>
    <t>3</t>
  </si>
  <si>
    <t>Гравий-заполнитель фр.5-10мм</t>
  </si>
  <si>
    <t>4</t>
  </si>
  <si>
    <t>Гравий-заполнитель фр.2-5мм</t>
  </si>
  <si>
    <t>5</t>
  </si>
  <si>
    <t>Песок -заполнитель фр.0,8-1,8</t>
  </si>
  <si>
    <t>TУ 3651-027-00279597-2006</t>
  </si>
  <si>
    <t>ГОСТ 588-81</t>
  </si>
  <si>
    <t>ГОСТ9833-73</t>
  </si>
  <si>
    <t>Приемник для водоразборной колонки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</si>
  <si>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</si>
  <si>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</si>
  <si>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</si>
  <si>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</si>
  <si>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</si>
  <si>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</si>
  <si>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</si>
  <si>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</si>
  <si>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</si>
  <si>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</si>
  <si>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Колба коническая на 250 мл, ГОСТ 25336</t>
  </si>
  <si>
    <t>Колба коническая на 1000 мл, ГОСТ 25336</t>
  </si>
  <si>
    <t>Колба коническая на 250 мл  со шлифом,  ГОСТ 25336</t>
  </si>
  <si>
    <t>Воронка делительная на 250 мл, ГОСТ 25336</t>
  </si>
  <si>
    <t>Воронка делительная на 100 мл, ГОСТ 25336</t>
  </si>
  <si>
    <t>Воронка делительная на 50 мл, ГОСТ 25336</t>
  </si>
  <si>
    <t>Воронка делительная на 1000 мл, ГОСТ 25336</t>
  </si>
  <si>
    <t>Воронка 100-150 мм. ГОСТ 25336</t>
  </si>
  <si>
    <t>Колба мерная 50,55,100,250,500, 1000 мл, ГОСТ 1770-74</t>
  </si>
  <si>
    <t>Пипетки мерные на 0,1; 2,5,10 мл, ГОСТ 29251-91</t>
  </si>
  <si>
    <t>Пипетки Мора на 5 мл,10 мл,25мл, 50 мл,100мл, ГОСТ 202992-74</t>
  </si>
  <si>
    <t>Чашки фарфоровые,V=250 мл, ГОСТ 9147-80</t>
  </si>
  <si>
    <t>Чашки фарфоровые,V=100 мл, ГОСТ 9147-80</t>
  </si>
  <si>
    <t>Чашки Петри
ГОСТ 23932</t>
  </si>
  <si>
    <t>Стаканы стеклянные, 
ГОСТ 23932</t>
  </si>
  <si>
    <t>Пробирки термостойкие
ТУ 9461-004-52876351-2001</t>
  </si>
  <si>
    <t>Пробирки, ТУ 9461-004-52876351-2001</t>
  </si>
  <si>
    <t>Флаконы стеклянные термостойкие</t>
  </si>
  <si>
    <t>Колбы плоскодонные термостойкие, ГОСТ 25336-82</t>
  </si>
  <si>
    <t>Стаканы термостойкие с меткой на 600 мл, ГОСТ 23932</t>
  </si>
  <si>
    <t>Стаканы термостойкие с меткой на 250 и на 500 мл, ГОСТ 23932</t>
  </si>
  <si>
    <t>Стакан низкий без шкалы на 50 мл, ГОСТ 23932</t>
  </si>
  <si>
    <t>Цилиндры мерные на 50 мл со стекл. пробкой, ГОСТ 1770</t>
  </si>
  <si>
    <t>Склянка на 250 мл с узким горлом, ГОСТ 25336-82</t>
  </si>
  <si>
    <t>Контейнер с завинчив. крышкой V=5 мл, ГЕРМАНИЯ</t>
  </si>
  <si>
    <t xml:space="preserve">Часовые стекла, 120-11DLACOMMPCS 10 </t>
  </si>
  <si>
    <t>Бюкс стекл.,с прит.крышкой,V=5,10 мл, LABTEX</t>
  </si>
  <si>
    <t>Канистры на 5,10 л</t>
  </si>
  <si>
    <t>Пробирки стеклянные, ТУ 9461-004-52876351-2001</t>
  </si>
  <si>
    <t>Тигли высокие фарфоровые, ГОСТ 9147-80</t>
  </si>
  <si>
    <t>Цилиндры мерные на 100 мл, ГОСТ 1770</t>
  </si>
  <si>
    <t>упак</t>
  </si>
  <si>
    <t>Перчатки резиновые</t>
  </si>
  <si>
    <t>Клапан обратный Д=200мм</t>
  </si>
  <si>
    <t>Кран шаровой Д=15мм</t>
  </si>
  <si>
    <t>Кран шаровой Д=20мм</t>
  </si>
  <si>
    <t>Кран шаровой Д=25мм</t>
  </si>
  <si>
    <t>Кран шаровой Д=40мм</t>
  </si>
  <si>
    <t>Кран шаровой Д=50мм</t>
  </si>
  <si>
    <t>Вентиль Д=15мм</t>
  </si>
  <si>
    <t>Вентиль Д=20мм</t>
  </si>
  <si>
    <t>Вентиль Д=25 мм</t>
  </si>
  <si>
    <t>Вентиль Д=40 мм</t>
  </si>
  <si>
    <t>Вентиль Д=50мм</t>
  </si>
  <si>
    <t>Задвижка Д=100 мм</t>
  </si>
  <si>
    <t>Задвижка Д=1000мм</t>
  </si>
  <si>
    <t>Задвижка Д=150мм</t>
  </si>
  <si>
    <t>Задвижка Д=200 мм</t>
  </si>
  <si>
    <t>Задвижка Д=250 мм</t>
  </si>
  <si>
    <t>Задвижка Д=50мм</t>
  </si>
  <si>
    <t>Задвижка Д=80мм</t>
  </si>
  <si>
    <t>Затвор дисковый Д=150мм</t>
  </si>
  <si>
    <t>Затвор дисковый Д=200мм</t>
  </si>
  <si>
    <t>Затвор дисковый Д=50мм</t>
  </si>
  <si>
    <t>Затвор дисковый Д=80мм</t>
  </si>
  <si>
    <t>Кран шаровый 11Б27п Д15</t>
  </si>
  <si>
    <t>Кран шаровый 11Б27п Д25</t>
  </si>
  <si>
    <t>Лист стальной 2мм  г/к</t>
  </si>
  <si>
    <t>ГОСТ  19903-74</t>
  </si>
  <si>
    <t>Лист стальной 4мм рифлёный</t>
  </si>
  <si>
    <t xml:space="preserve">Лист оцинкованный кровельный </t>
  </si>
  <si>
    <t>ГОСТ 2590-71</t>
  </si>
  <si>
    <t>Пруток Д16</t>
  </si>
  <si>
    <t>Пруток Д20</t>
  </si>
  <si>
    <t>ГОСТ 8509-72</t>
  </si>
  <si>
    <t>ГОСТ 103-76</t>
  </si>
  <si>
    <t>Швеллер №12</t>
  </si>
  <si>
    <t>ГОСТ 8509-86</t>
  </si>
  <si>
    <t>ГОСТ 8240-89</t>
  </si>
  <si>
    <t>Лист т16 ГОСТ 14637-89</t>
  </si>
  <si>
    <t>Лист т16  ГОСТ 14637-89</t>
  </si>
  <si>
    <t>Лист свинцовый Марка С1 ГОСТ 9559-89 Размер 3,0 - 20</t>
  </si>
  <si>
    <t>Квадрат стальной г/к 22×22 ст.3 ГОСТ 2591-88</t>
  </si>
  <si>
    <t>Муфта чугунная Д15ГОСТ 8954-75</t>
  </si>
  <si>
    <t>Муфта чугунная Д20 ГОСТ 8954-75</t>
  </si>
  <si>
    <t>Муфта чугунная Д25 ГОСТ 8954-75</t>
  </si>
  <si>
    <t>Муфта чугунная Д32ГОСТ 8954-75</t>
  </si>
  <si>
    <t>Муфта чугунная Д40 ГОСТ 8954-75</t>
  </si>
  <si>
    <t>Муфта чугунная Д50 ГОСТ 8954-75</t>
  </si>
  <si>
    <t>Сталь круглая (калибровка) от 8, 10, 12</t>
  </si>
  <si>
    <t>Бронза  40 мм</t>
  </si>
  <si>
    <t xml:space="preserve">Шестигранники 14, 17, 19, 22, 24, 27 </t>
  </si>
  <si>
    <t>ГОСТ-2879-88</t>
  </si>
  <si>
    <t>Лист стальной 3мм  г/к</t>
  </si>
  <si>
    <t>Лист стальной 4мм  г/к</t>
  </si>
  <si>
    <t>Лист стальной 8мм  г/к</t>
  </si>
  <si>
    <t>Лист стальной 5мм  г/к</t>
  </si>
  <si>
    <t>Лист стальной 10мм  г/к</t>
  </si>
  <si>
    <t>Лист стальной 16мм  г/к</t>
  </si>
  <si>
    <t>Лист стальной 22мм  г/к</t>
  </si>
  <si>
    <t>Лист стальной нержавеющий 3 мм</t>
  </si>
  <si>
    <t>Лист стальной оцинкованный 0,6мм</t>
  </si>
  <si>
    <t>Швеллер №10</t>
  </si>
  <si>
    <t>Швеллер №18</t>
  </si>
  <si>
    <t>Швеллер №24</t>
  </si>
  <si>
    <t xml:space="preserve">Уголок ст. 75мм </t>
  </si>
  <si>
    <t>Уголок ст. 100мм</t>
  </si>
  <si>
    <t>Уголок ст. 25мм</t>
  </si>
  <si>
    <t xml:space="preserve">Уголок ст. 30мм </t>
  </si>
  <si>
    <t>Уголок ст. 40мм</t>
  </si>
  <si>
    <t xml:space="preserve">Уголок ст. 50мм </t>
  </si>
  <si>
    <t xml:space="preserve">Уголок ст. 63мм </t>
  </si>
  <si>
    <t>Трубки медные Д=10мм</t>
  </si>
  <si>
    <t>Сталь оцинкованная 0,55мм</t>
  </si>
  <si>
    <t>Сталь оцинкованная 3мм</t>
  </si>
  <si>
    <t>ГОСТ-2590-88</t>
  </si>
  <si>
    <t>Рукава металлические (гофра)Д=15мм</t>
  </si>
  <si>
    <t>Прокат медный (шина) 4х20мм</t>
  </si>
  <si>
    <t>Прокат медный (шина) 4х40мм</t>
  </si>
  <si>
    <t>Профнастил просеч. тянутый 6мм</t>
  </si>
  <si>
    <t>Профнастил рифленый 6 мм</t>
  </si>
  <si>
    <t>Прокат аллюминиевый (шина)5х60мм</t>
  </si>
  <si>
    <t>Прокат латунный (кругляк) Д=40мм</t>
  </si>
  <si>
    <t>Проволока вязальная ст.3 Д=6 мм</t>
  </si>
  <si>
    <t>Проволока оцинкованная Д=4мм</t>
  </si>
  <si>
    <t>Проволока стальная мягкая Д=2мм</t>
  </si>
  <si>
    <t xml:space="preserve">Полоса ст. г/к 40×4 </t>
  </si>
  <si>
    <t xml:space="preserve">Полоса ст. г/к 50×5 </t>
  </si>
  <si>
    <t>ГОСТ 3282-74</t>
  </si>
  <si>
    <t>Проволока вязальная мягкая</t>
  </si>
  <si>
    <t xml:space="preserve">Полоса ст. г/к 10х40мм </t>
  </si>
  <si>
    <t xml:space="preserve">Полоса ст. г/к 25х4мм </t>
  </si>
  <si>
    <t>Полоса ст. г/к 25х2мм</t>
  </si>
  <si>
    <t>Полоса ст. г/к 50х6мм</t>
  </si>
  <si>
    <t>Лист стальной 1,2мм  г/к</t>
  </si>
  <si>
    <t>Шестигранный профиль S=32мм</t>
  </si>
  <si>
    <t xml:space="preserve">Сталь круглая г/к Д=10 </t>
  </si>
  <si>
    <t xml:space="preserve">Сталь круглая г/к Д=12 </t>
  </si>
  <si>
    <t xml:space="preserve">Сталь круглая г/к Д=14 </t>
  </si>
  <si>
    <t xml:space="preserve">Сталь круглая г/к Д=16 </t>
  </si>
  <si>
    <t xml:space="preserve">Сталь круглая г/к Д=20 </t>
  </si>
  <si>
    <t xml:space="preserve">Сталь круглая г/к Д=25 </t>
  </si>
  <si>
    <t xml:space="preserve">Сталь круглая г/к Д=36 </t>
  </si>
  <si>
    <t xml:space="preserve">Сталь круглая г/к Д=50 </t>
  </si>
  <si>
    <t>Труба ВГП Ду 15</t>
  </si>
  <si>
    <t>ГОСТ 3262-75</t>
  </si>
  <si>
    <t>Труба ВГП Ду 20</t>
  </si>
  <si>
    <t>Труба ВГП Ду 25</t>
  </si>
  <si>
    <t>Труба ВГП Ду 32</t>
  </si>
  <si>
    <t>Труба ВГП Ду 40</t>
  </si>
  <si>
    <t>Труба ВГП Ду 50</t>
  </si>
  <si>
    <t>труба стальная БШ Д=57мм</t>
  </si>
  <si>
    <t>Фланцы ст. Д=100мм.</t>
  </si>
  <si>
    <t>Фланцы ст. Д=150мм.</t>
  </si>
  <si>
    <t>Фланцы ст. Д=200мм.</t>
  </si>
  <si>
    <t>Фланцы ст. Д=50мм.</t>
  </si>
  <si>
    <t>Фланцы ст. Д=89мм.</t>
  </si>
  <si>
    <t>Фланцы ст. Д=250мм</t>
  </si>
  <si>
    <t>Фланцы ст. Д=80мм</t>
  </si>
  <si>
    <t>ГОСТ-12820-80</t>
  </si>
  <si>
    <t>Чугунное литье СЧ-30 Д=350х180мм</t>
  </si>
  <si>
    <t>Труба нерж. Д=20  12Х18Н10Т</t>
  </si>
  <si>
    <t>Труба стальная г/к Д=108 мм</t>
  </si>
  <si>
    <t xml:space="preserve">Труба стальная г/к Д=159 мм </t>
  </si>
  <si>
    <t>Труба стальная г/к Д=20 мм</t>
  </si>
  <si>
    <t xml:space="preserve">Труба стальная г/к Д=219 мм  </t>
  </si>
  <si>
    <t>Труба стальная г/к Д=25 мм</t>
  </si>
  <si>
    <t>Труба стальная г/к Д=32мм</t>
  </si>
  <si>
    <t>Труба стальная г/к Д=40 мм</t>
  </si>
  <si>
    <t>Труба стальная г/к Д=57 мм</t>
  </si>
  <si>
    <t>Труба стальная г/к Д=89 мм</t>
  </si>
  <si>
    <t>ГОСТ 10705-84</t>
  </si>
  <si>
    <t xml:space="preserve">Труба стальная БШ Д108×3,5  </t>
  </si>
  <si>
    <t xml:space="preserve">Труба стальная БШ Д133×5  </t>
  </si>
  <si>
    <t xml:space="preserve">Труба стальная БШ Д15×2,8  </t>
  </si>
  <si>
    <t xml:space="preserve">Труба стальная БШ Д159×6 </t>
  </si>
  <si>
    <t xml:space="preserve">Труба стальная БШ Д20×3,5 </t>
  </si>
  <si>
    <t xml:space="preserve">Труба стальная БШ Д219×7 </t>
  </si>
  <si>
    <t xml:space="preserve">Труба стальная БШ Д25×3,5  </t>
  </si>
  <si>
    <t xml:space="preserve">Труба стальная БШ Д89×5 </t>
  </si>
  <si>
    <t xml:space="preserve">Труба стальная БШ Д76×4 </t>
  </si>
  <si>
    <t xml:space="preserve">Труба стальная БШ Д720×9  </t>
  </si>
  <si>
    <t xml:space="preserve">Труба стальная БШ Д630×9  </t>
  </si>
  <si>
    <t xml:space="preserve">Труба стальная БШ Д60×4  </t>
  </si>
  <si>
    <t xml:space="preserve">Труба стальная БШ Д530×8  </t>
  </si>
  <si>
    <t xml:space="preserve">Труба стальная БШ Д40×4  </t>
  </si>
  <si>
    <t xml:space="preserve">Труба стальная БШ Д377×8  </t>
  </si>
  <si>
    <t xml:space="preserve">Труба стальная БШ Д325×8  </t>
  </si>
  <si>
    <t xml:space="preserve">Труба стальная БШ Д32×4 </t>
  </si>
  <si>
    <t xml:space="preserve">Труба стальная БШ Д273×8  </t>
  </si>
  <si>
    <t xml:space="preserve">Труба стальная г/к Д=114 мм </t>
  </si>
  <si>
    <t xml:space="preserve">Труба стальная г/к Д=133 мм </t>
  </si>
  <si>
    <t xml:space="preserve">Труба стальная г/к Д=1020 мм </t>
  </si>
  <si>
    <t>Труба стальная г/к Д=430 мм</t>
  </si>
  <si>
    <t xml:space="preserve">Труба стальная г/к Д=530 мм </t>
  </si>
  <si>
    <t>ГОСТ 17375-2001</t>
  </si>
  <si>
    <t>ГОСТ 17378-2001</t>
  </si>
  <si>
    <t xml:space="preserve">Переходы Ду159*4,5-108*4 </t>
  </si>
  <si>
    <t xml:space="preserve">Отводы ст. Д=57*3,5 ру-10 </t>
  </si>
  <si>
    <t xml:space="preserve">Отводы ст. Д=108*4  ру-10 </t>
  </si>
  <si>
    <t xml:space="preserve">Отводы ст. Д=159*5 ру-10 </t>
  </si>
  <si>
    <t xml:space="preserve">Отводы ст. Д=219*5 ру10 </t>
  </si>
  <si>
    <t xml:space="preserve">Отводы ст. Д=325*8 ру10 </t>
  </si>
  <si>
    <t>Отводы ст. Д=89*4 ру-10</t>
  </si>
  <si>
    <t>Фитинги к трубам  ПЭ 80  16 атм.</t>
  </si>
  <si>
    <t>Фитинги к трубам ПНД 110</t>
  </si>
  <si>
    <t>Труба металлопласт. 16 атм.</t>
  </si>
  <si>
    <t>Фитинги к трубам металлоплст.16атм.</t>
  </si>
  <si>
    <t>труба ПП Д=20мм</t>
  </si>
  <si>
    <t>труба ПП Д=25мм</t>
  </si>
  <si>
    <t xml:space="preserve">труба ПП Д=32 мм  </t>
  </si>
  <si>
    <t>труба ПП Д=50 мм</t>
  </si>
  <si>
    <t>Тройник переходной 63х32х63</t>
  </si>
  <si>
    <t>Заглушка</t>
  </si>
  <si>
    <t>Седелка 63х1/2</t>
  </si>
  <si>
    <t>Отвод Ду110</t>
  </si>
  <si>
    <t>Отвод Ду160</t>
  </si>
  <si>
    <t>Надвижная муфта 110(канализация)</t>
  </si>
  <si>
    <t>Надвижная муфта 160</t>
  </si>
  <si>
    <t>Надвижная муфта 225</t>
  </si>
  <si>
    <t>Фитинги ПНД</t>
  </si>
  <si>
    <t>Фитинги ПП</t>
  </si>
  <si>
    <t>Муфты ПНД Д=50 мм</t>
  </si>
  <si>
    <t>Муфты ПНД Д=110 мм</t>
  </si>
  <si>
    <t>Муфты ПНД Д=63 мм</t>
  </si>
  <si>
    <t xml:space="preserve"> ГОСТ 18599-2001</t>
  </si>
  <si>
    <t xml:space="preserve">Труба ПЭ80 SDR13,6 Д75×6,8 </t>
  </si>
  <si>
    <t xml:space="preserve">Труба ПЭ80 SDR13,6 Д63×5,8 </t>
  </si>
  <si>
    <t xml:space="preserve">Труба ПЭ80 SDR13,6 Д50×4,6 </t>
  </si>
  <si>
    <t xml:space="preserve">Труба ПЭ80 SDR13,6 Д225×20,5 </t>
  </si>
  <si>
    <t xml:space="preserve">Труба ПЭ80 SDR13,6 Д160×14,6 </t>
  </si>
  <si>
    <t xml:space="preserve">Труба ПЭ80 SDR13,6 Д110×10 </t>
  </si>
  <si>
    <t xml:space="preserve">Труба ПЭ80  SDR13,6 Д40×3,7 </t>
  </si>
  <si>
    <t>Труба ПЭ80  SDR13,6 Д32×3</t>
  </si>
  <si>
    <t xml:space="preserve">Труба ПЭ80  SDR13,6 Д25×2,3 </t>
  </si>
  <si>
    <t xml:space="preserve">Труба ПЭ80  SDR13,6 Д20×2 </t>
  </si>
  <si>
    <t>Труба ПЭ80 16 атм.  Д=25</t>
  </si>
  <si>
    <t>Труба ПЭ80 16 атм.  Д=20</t>
  </si>
  <si>
    <t>Труба ПЭ80 16 атм.  Д=32</t>
  </si>
  <si>
    <t>Труба ПНД  Д=110 мм</t>
  </si>
  <si>
    <t>Труба ПНД  Д=63 мм</t>
  </si>
  <si>
    <t>манометр ДМ90-063-1-G нерж.</t>
  </si>
  <si>
    <t>смеситель хлоратора</t>
  </si>
  <si>
    <t>вентиль игольчатый хлоратора</t>
  </si>
  <si>
    <t>ротаметр</t>
  </si>
  <si>
    <t>крючок пластмассовый к агрегату АОСВ</t>
  </si>
  <si>
    <t>внешнее звено цепи шаг 100мм АОСВ</t>
  </si>
  <si>
    <t>внутреннее звено цепи шаг 100мм АОСВ</t>
  </si>
  <si>
    <t>ролик транспортера Д=70х300мм</t>
  </si>
  <si>
    <t>винипластовая пластина 1520х160х20мм</t>
  </si>
  <si>
    <t>винипластовая пластина 1520х160х10мм</t>
  </si>
  <si>
    <t>винипластовая пластина 1520х160х8мм</t>
  </si>
  <si>
    <t>рукав прозрачный Двн=20мм</t>
  </si>
  <si>
    <t>рукав Двнутр=100ммх3225мм</t>
  </si>
  <si>
    <t>манжета УТН</t>
  </si>
  <si>
    <t>уплотнительное кольцо на УТН 045-053-46-2, -17-021-25-2</t>
  </si>
  <si>
    <t>сальник 85х110 (ф-пресс)</t>
  </si>
  <si>
    <t>сальник ZD210\310 LBC</t>
  </si>
  <si>
    <t>сальник 100/130 (НП-100)</t>
  </si>
  <si>
    <t>сальник 110х130</t>
  </si>
  <si>
    <t>сальник 55х80 (ф-пресс)</t>
  </si>
  <si>
    <t>корпус подшипника SNH в сб</t>
  </si>
  <si>
    <t>подшипник 205</t>
  </si>
  <si>
    <t>подшипник 306</t>
  </si>
  <si>
    <t>подшипник 307</t>
  </si>
  <si>
    <t>подшипник 308</t>
  </si>
  <si>
    <t>подшипник 311</t>
  </si>
  <si>
    <t>подшипник 312</t>
  </si>
  <si>
    <t>подшипник 317</t>
  </si>
  <si>
    <t>подшипник 318</t>
  </si>
  <si>
    <t>подшипник 1310</t>
  </si>
  <si>
    <t>подшипник 1312</t>
  </si>
  <si>
    <t>подшипник 1616Л</t>
  </si>
  <si>
    <t>подшипник 2309</t>
  </si>
  <si>
    <t>ГОСТ 28428-90</t>
  </si>
  <si>
    <t>подшипник 2312</t>
  </si>
  <si>
    <t>подшипник 3614</t>
  </si>
  <si>
    <t>подшипник 3620</t>
  </si>
  <si>
    <t>подшипник 3622</t>
  </si>
  <si>
    <t>подшипник 22314 МВW 33</t>
  </si>
  <si>
    <t>подшипник 32312</t>
  </si>
  <si>
    <t>подшипник 80305</t>
  </si>
  <si>
    <t>подшипник опорный 8-7.612А</t>
  </si>
  <si>
    <t>ремень 2800 "В", 2240 "С"</t>
  </si>
  <si>
    <t>ГОСТ 1284.2</t>
  </si>
  <si>
    <t>винт шибера Д=40мм  1,5м</t>
  </si>
  <si>
    <t>труба фильтрозная 2 м</t>
  </si>
  <si>
    <t>труба фильтрозная 1м</t>
  </si>
  <si>
    <t>заглушка к фильтрозной трубе</t>
  </si>
  <si>
    <t>заливка, расточка подшипников</t>
  </si>
  <si>
    <t>колесо цельнолитое резиновое</t>
  </si>
  <si>
    <t>колесо поддерживающее</t>
  </si>
  <si>
    <t>патрон сверлильный ПС-12</t>
  </si>
  <si>
    <t>клиновый ремень</t>
  </si>
  <si>
    <t>ГОСТ 1284=57</t>
  </si>
  <si>
    <t>подшипник 180203</t>
  </si>
  <si>
    <t>подшипник 180205</t>
  </si>
  <si>
    <t>подшипник 180305</t>
  </si>
  <si>
    <t>подшипник 180306</t>
  </si>
  <si>
    <t>подшипник 180312</t>
  </si>
  <si>
    <t>подшипник 180313</t>
  </si>
  <si>
    <t>подшипник 180202</t>
  </si>
  <si>
    <t>реверсивный переключатель на 3 полож</t>
  </si>
  <si>
    <t>выключатель кнопочный ПКЕ2</t>
  </si>
  <si>
    <t>редуктор для углошлифмашины</t>
  </si>
  <si>
    <t>патрон сверлил. для дрели Д=12мм</t>
  </si>
  <si>
    <t>Эжектор в сборе для колонок</t>
  </si>
  <si>
    <t>Пружина для колонок</t>
  </si>
  <si>
    <t>Гнездо эжектора</t>
  </si>
  <si>
    <t>Стояк колонки водоразборной</t>
  </si>
  <si>
    <t>Эжектор хлоратора</t>
  </si>
  <si>
    <t xml:space="preserve">Щетка к агрегату АОСВ </t>
  </si>
  <si>
    <t>Шестерня поворотная нижняя агрегата АОСВ</t>
  </si>
  <si>
    <t>Цепь ст. шаг 100 мм к граблям МГ</t>
  </si>
  <si>
    <t>Цепь ст. шаг 200 мм</t>
  </si>
  <si>
    <t>Хлоропровод верхний хлоратора</t>
  </si>
  <si>
    <t>Хлоропровод нижний хлоратора</t>
  </si>
  <si>
    <t>Фланец смесителя верх</t>
  </si>
  <si>
    <t>Фланец смесителя нижн.</t>
  </si>
  <si>
    <t>Фильтр-сетка на пресс №2  2500х18000</t>
  </si>
  <si>
    <t>Фильтр-сетка на пресс №2  2500х27500</t>
  </si>
  <si>
    <t>Фильтр-сетка на пресс №3  1800х20000</t>
  </si>
  <si>
    <t>Фильтр-сетка на пресс №3  1800х26000</t>
  </si>
  <si>
    <t>Щетки эл.двигателя для углошлифмашины</t>
  </si>
  <si>
    <t>Стопорное кольцо Д=42мм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</si>
  <si>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</si>
  <si>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</si>
  <si>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</si>
  <si>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</si>
  <si>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</si>
  <si>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</si>
  <si>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</si>
  <si>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</si>
  <si>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</si>
  <si>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</si>
  <si>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</si>
  <si>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</si>
  <si>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</si>
  <si>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</si>
  <si>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</si>
  <si>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</si>
  <si>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</si>
  <si>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</si>
  <si>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</si>
  <si>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</si>
  <si>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</si>
  <si>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Спирт</t>
  </si>
  <si>
    <t>Хлорка (фасовка по 1 кг.)</t>
  </si>
  <si>
    <t>хлор. ст-ия</t>
  </si>
  <si>
    <t>Гипосульфит натрия</t>
  </si>
  <si>
    <t>Барий хлористый, чда</t>
  </si>
  <si>
    <t>гост4108-79</t>
  </si>
  <si>
    <t>Гексан «Криохром» осч</t>
  </si>
  <si>
    <t>ТУ-09-142167</t>
  </si>
  <si>
    <t>Глицерин,  ч</t>
  </si>
  <si>
    <t>гост 6259-75</t>
  </si>
  <si>
    <t>ГСО  на все компанен</t>
  </si>
  <si>
    <t xml:space="preserve">         </t>
  </si>
  <si>
    <t>ГСО сульфиды, НПАВ</t>
  </si>
  <si>
    <t xml:space="preserve">      </t>
  </si>
  <si>
    <t>ГСО БПК, ХПК</t>
  </si>
  <si>
    <t>Диэтилдитиокарбонат свинца, ч</t>
  </si>
  <si>
    <t>ту 6-09-3901-75</t>
  </si>
  <si>
    <t>Гидрозин солянокислый</t>
  </si>
  <si>
    <t>Диметилглиоксим, хч</t>
  </si>
  <si>
    <t>гост 5828-77</t>
  </si>
  <si>
    <t>Диметил--п-фенилендиамин</t>
  </si>
  <si>
    <t>Железо хлорид,  хч</t>
  </si>
  <si>
    <t>гост 4147-74</t>
  </si>
  <si>
    <t>калий-натрий виннокислый,  хч</t>
  </si>
  <si>
    <t>гост 5845-79</t>
  </si>
  <si>
    <t>калий гидроокись, хч</t>
  </si>
  <si>
    <t>гост24363-80</t>
  </si>
  <si>
    <t>кальций хлористый, хч</t>
  </si>
  <si>
    <t>ту-09-4711-81</t>
  </si>
  <si>
    <t>калий двухромовокис.хч</t>
  </si>
  <si>
    <t>ГОСТ 4220-75</t>
  </si>
  <si>
    <t>крахмал,  чда</t>
  </si>
  <si>
    <t>гост10163-76</t>
  </si>
  <si>
    <t>калий иодистый, чда</t>
  </si>
  <si>
    <t>гост 4232-74</t>
  </si>
  <si>
    <t>калий хромовокислый,  хч</t>
  </si>
  <si>
    <t>гост 4459-75</t>
  </si>
  <si>
    <t>калий фосфорнокислый,  хч</t>
  </si>
  <si>
    <t>гост 2493-75</t>
  </si>
  <si>
    <t>кислота серная, хч</t>
  </si>
  <si>
    <t>гост 4204-77</t>
  </si>
  <si>
    <t>кислота азотная, хч</t>
  </si>
  <si>
    <t>гост 4461-77</t>
  </si>
  <si>
    <t>кислота  соляная, хч.</t>
  </si>
  <si>
    <t>гост 3118-77</t>
  </si>
  <si>
    <t>кислота сульфосалициловая,хч</t>
  </si>
  <si>
    <t>ГОСТ4478-78</t>
  </si>
  <si>
    <t>кислота фосфорная</t>
  </si>
  <si>
    <t>кислота уксусная, хч</t>
  </si>
  <si>
    <t>ГОСТ61-75</t>
  </si>
  <si>
    <t>килота аскорбиновая</t>
  </si>
  <si>
    <t>кислота борная, хч</t>
  </si>
  <si>
    <t>ТУ6-09-17-263-89</t>
  </si>
  <si>
    <t>кислота фосфорно-молибден.</t>
  </si>
  <si>
    <t>ТУ6-09-3540-78</t>
  </si>
  <si>
    <t>марганец сернокислый,  хч</t>
  </si>
  <si>
    <t>ГОСТ435-77</t>
  </si>
  <si>
    <t>медь сернокислая,  хч</t>
  </si>
  <si>
    <t>ГОСТ4165-78</t>
  </si>
  <si>
    <t>натрий хлористый, хч</t>
  </si>
  <si>
    <t>ГОСТ4233-77</t>
  </si>
  <si>
    <t>натрий уксуснокислый</t>
  </si>
  <si>
    <t>натрий гидроокись, хч.</t>
  </si>
  <si>
    <t>ГОСТ4328-77</t>
  </si>
  <si>
    <t>ГОСТ4215-66</t>
  </si>
  <si>
    <t>натрий сернокислый,  ч</t>
  </si>
  <si>
    <t>реактив Несслера, чда</t>
  </si>
  <si>
    <t>ТУ6-09-2089-77</t>
  </si>
  <si>
    <t>реактив Грисса, чда</t>
  </si>
  <si>
    <t>ТУ6-09-3569-86</t>
  </si>
  <si>
    <t>Реактив для МВИ</t>
  </si>
  <si>
    <t>амп. По 3 мл.</t>
  </si>
  <si>
    <t>ртуть сернокислая</t>
  </si>
  <si>
    <t>ТУ 2624-004</t>
  </si>
  <si>
    <t>серебро азотнокислое, хч</t>
  </si>
  <si>
    <t>ГОСТ1277-75</t>
  </si>
  <si>
    <t>серебро сернокислое, хч</t>
  </si>
  <si>
    <t>ТУ 06-06-02-426-92</t>
  </si>
  <si>
    <t>трихлорметан (хлороформ) чда</t>
  </si>
  <si>
    <t>ТУ2631-005-00</t>
  </si>
  <si>
    <t>тиомочевина, чда</t>
  </si>
  <si>
    <t>ТУ2636-012-2002</t>
  </si>
  <si>
    <t>хром оксид</t>
  </si>
  <si>
    <t>г.</t>
  </si>
  <si>
    <t>цинк сернокислый, чда</t>
  </si>
  <si>
    <t>ГОСТ4174-77</t>
  </si>
  <si>
    <t>углерод четыреххлористый</t>
  </si>
  <si>
    <t>ГОСТ 20288-74</t>
  </si>
  <si>
    <t>Уголь активир. БАУ-А</t>
  </si>
  <si>
    <t>6217-74</t>
  </si>
  <si>
    <t>фиксанал для рН-метрии</t>
  </si>
  <si>
    <t>ЦТА ОН</t>
  </si>
  <si>
    <t>фиксанал кислоты азотной0,  1М</t>
  </si>
  <si>
    <t>Среда Гисса с лактозой</t>
  </si>
  <si>
    <t>ЭПР 78095326-28-2006</t>
  </si>
  <si>
    <t>агар сухой питательный</t>
  </si>
  <si>
    <t>ФС 42-3377-97</t>
  </si>
  <si>
    <t xml:space="preserve">агар бактериологический </t>
  </si>
  <si>
    <t>агар "Эндо"</t>
  </si>
  <si>
    <t>ЭПР 78095326-24-2006</t>
  </si>
  <si>
    <t>Набор для определения цитохромоксидазы</t>
  </si>
  <si>
    <t>4,000(20ампул)</t>
  </si>
  <si>
    <t>стандарт мутности</t>
  </si>
  <si>
    <t>ОСО42-28-85-02</t>
  </si>
  <si>
    <t>Образец  штаммов бак.культур</t>
  </si>
  <si>
    <t>индикатор стерилизации</t>
  </si>
  <si>
    <t>ГОСТ Р ИСО 11140-1</t>
  </si>
  <si>
    <t>уп1000шт.</t>
  </si>
  <si>
    <t>Фильтры бактериологич"Владипор"</t>
  </si>
  <si>
    <t>ГОСТ18963-73</t>
  </si>
  <si>
    <t>упаков.(100шт.)</t>
  </si>
  <si>
    <t>Крафт бумага</t>
  </si>
  <si>
    <t>упаковка</t>
  </si>
  <si>
    <t>Хлоромин Б</t>
  </si>
  <si>
    <t>Форматест</t>
  </si>
  <si>
    <t>уп. 500т.</t>
  </si>
  <si>
    <t>колба коническая на 250 мл.</t>
  </si>
  <si>
    <t>колба коническая со шлифом на 100 мл.</t>
  </si>
  <si>
    <t>колбы конические на 250 со шлифом</t>
  </si>
  <si>
    <t>воронка делительная на 250 мл.</t>
  </si>
  <si>
    <t>воронка, диам.  100-150</t>
  </si>
  <si>
    <t>колба мерная на 50 мл.</t>
  </si>
  <si>
    <t>ГОСТ 1770-74</t>
  </si>
  <si>
    <t>колба мерная на 100 мл.</t>
  </si>
  <si>
    <t>колба мерная на 250 мл.</t>
  </si>
  <si>
    <t>колба мерная на 500 мл.</t>
  </si>
  <si>
    <t>колба П-1 со шлифом на 1000мл.</t>
  </si>
  <si>
    <t>Мензурка на 1000 мл.</t>
  </si>
  <si>
    <t>Мензурка на 500мл.</t>
  </si>
  <si>
    <t>Мензурка на 250 мл</t>
  </si>
  <si>
    <t>Мензурка на 100 мл.</t>
  </si>
  <si>
    <t>пипетки на 20 мл.</t>
  </si>
  <si>
    <t>пипетка на 25 мл.</t>
  </si>
  <si>
    <t>пипетки мерные на 2,00</t>
  </si>
  <si>
    <t>ГОСТ29169</t>
  </si>
  <si>
    <t>пипетки мерные на 5,00 мл.пипетки мерные на 10,0мл.</t>
  </si>
  <si>
    <t>склянки БПК</t>
  </si>
  <si>
    <t>тигли высокие</t>
  </si>
  <si>
    <t>цилиндры мерные на 100мл.</t>
  </si>
  <si>
    <t>стаканы лабораторные</t>
  </si>
  <si>
    <t xml:space="preserve"> Бюксы стеклянные</t>
  </si>
  <si>
    <t>кастрюля фарфоровая</t>
  </si>
  <si>
    <t>фильтр  белая лента</t>
  </si>
  <si>
    <t>фильтр синяя лента</t>
  </si>
  <si>
    <t>Бумага фильтровальная</t>
  </si>
  <si>
    <t>вата хирургическая</t>
  </si>
  <si>
    <t>трубка силиконовая</t>
  </si>
  <si>
    <t>м.</t>
  </si>
  <si>
    <t>пробка силиконовая</t>
  </si>
  <si>
    <t>ерш пробирочный</t>
  </si>
  <si>
    <t xml:space="preserve">груша резиновая </t>
  </si>
  <si>
    <t>трубка хлоркальциевая</t>
  </si>
  <si>
    <t>Фильтры "Владипор"</t>
  </si>
  <si>
    <t>шупак.</t>
  </si>
  <si>
    <t xml:space="preserve">Пипетка-дозатор </t>
  </si>
  <si>
    <t>Оправа для фильтров</t>
  </si>
  <si>
    <t>Наконечники для пипеток</t>
  </si>
  <si>
    <t>Аммиак водный, ГОСТ 3760</t>
  </si>
  <si>
    <t>хч</t>
  </si>
  <si>
    <t>Аммоний надсернокислый, ГОСТ 20478</t>
  </si>
  <si>
    <t>Аммоний хлористый, ГОСТ 3773</t>
  </si>
  <si>
    <t>Алюминия гидроокись, ГОСТ 11841</t>
  </si>
  <si>
    <t>Аммоний молибденовокислый, ГОСТ 3765</t>
  </si>
  <si>
    <t>Алюмокалиевые  квасцы, ГОСТ 4329</t>
  </si>
  <si>
    <t>Альфа- нафтол
ГОСТ 5838</t>
  </si>
  <si>
    <t>ч.д.а.</t>
  </si>
  <si>
    <t>Аргон</t>
  </si>
  <si>
    <t>баллон</t>
  </si>
  <si>
    <t>Бутилацетат, ГОСТ 22300-76</t>
  </si>
  <si>
    <t>Борная кислота, ГОСТ 4656</t>
  </si>
  <si>
    <t>Барий хлористый, ГОСТ 4108</t>
  </si>
  <si>
    <t>Бура (тетраборат натрия), ГОСТ 27068</t>
  </si>
  <si>
    <t>Глицерин, ГОСТ6259</t>
  </si>
  <si>
    <t>бут</t>
  </si>
  <si>
    <t>Глюкоза кристалическая
ГОСТ 6038</t>
  </si>
  <si>
    <t>Гидроксиламин 
солянокислый, ГОСТ 5456</t>
  </si>
  <si>
    <t>Реактив Грисса, ТУ 6-09-3569-86</t>
  </si>
  <si>
    <t>ГСО на все определ. Компоненты</t>
  </si>
  <si>
    <t>Додецилсульфат натрия, ТУ 609-101405-79</t>
  </si>
  <si>
    <t>NN-Диметил-п-фенилендиамин дигидрохлорид
ТУ 6-09-1903-77</t>
  </si>
  <si>
    <t>Железо сернокислое закисное (7-водное)
ГОСТ 4148</t>
  </si>
  <si>
    <t>Йод кристалический, ГОСТ4159</t>
  </si>
  <si>
    <t>Калий-натрий виннокислый (сегнетова соль), ГОСТ5845</t>
  </si>
  <si>
    <t>Калий гидрат окиси
ГОСТ 24363</t>
  </si>
  <si>
    <t>Крахмал, ГОСТ 10163</t>
  </si>
  <si>
    <t>Калий двухромовокислый, ГОСТ 4220</t>
  </si>
  <si>
    <t>Калий хромовокислый, ГОСТ 4459</t>
  </si>
  <si>
    <t>Калий йодистый, ГОСТ 4232</t>
  </si>
  <si>
    <t>Калий роданистый, ГОСТ 4139</t>
  </si>
  <si>
    <t>Калий хлористый, ГОСТ 4234</t>
  </si>
  <si>
    <t>Карбонат натрия, ГОСТ 83</t>
  </si>
  <si>
    <t>Кислота винная, ГОСТ 5817</t>
  </si>
  <si>
    <t>Кислота серная, ГОСТ 4204</t>
  </si>
  <si>
    <t>Кислота фосфорная, ГОСТ 6552</t>
  </si>
  <si>
    <t>Кислота уксусная, ГОСТ 61</t>
  </si>
  <si>
    <t>Кислота азотная, ГОСТ 11125</t>
  </si>
  <si>
    <t>Кислота соляная, ГОСТ 3118</t>
  </si>
  <si>
    <t>Кислота сульфосалициловая, ГОСТ 4478</t>
  </si>
  <si>
    <t>Кислота хромотроповая, ТУ 6-090-3749</t>
  </si>
  <si>
    <t>Кислота лимонная, ГОСТ 3652</t>
  </si>
  <si>
    <t>Кобальт сернокислый, ГОСТ 4462</t>
  </si>
  <si>
    <t>Магний сернокислый 7-водный, ГОСТ 4523</t>
  </si>
  <si>
    <t>Марганец сернокислый, ГОСТ 435</t>
  </si>
  <si>
    <t>Натрий хлористый, ГОСТ 4233</t>
  </si>
  <si>
    <t>Натрий фтористый, ГОСТ 4463</t>
  </si>
  <si>
    <t>Натрий гидроокись, ГОСТ 4328</t>
  </si>
  <si>
    <t>Натрий лимоннокислый, ГОСТ 22280</t>
  </si>
  <si>
    <t>Натрий уксуснокислый, ГОСТ 199</t>
  </si>
  <si>
    <t>Натрий салициловокислый, ГОСТ 42-3290-01</t>
  </si>
  <si>
    <t>Натрий серноватисто-кислый (тиосульфат), ГОСТ 27068</t>
  </si>
  <si>
    <t>Натрий сернисто-кислый  (сульфит натрия)
ГОСТ 195</t>
  </si>
  <si>
    <t>О-фенантролин 1-водн., ТУ 6-0940-2472-87</t>
  </si>
  <si>
    <t>Отраслевой стандартный образец мутности</t>
  </si>
  <si>
    <t>комплект</t>
  </si>
  <si>
    <t>Реактив Несслера, ТУ 6-09-2089-77</t>
  </si>
  <si>
    <t>Розоловая кислота (Аурин)
ТУ 6-09-1091-76</t>
  </si>
  <si>
    <t>Натрий диметилдитиокарбомат, ГОСТ 8864</t>
  </si>
  <si>
    <t>Натрий сульфид 9-и водный, ГОСТ 2053</t>
  </si>
  <si>
    <t>Серебро азотнокислое, ГОСТ 1277</t>
  </si>
  <si>
    <t>Силикагель, ГОСТ 3956</t>
  </si>
  <si>
    <t>банка</t>
  </si>
  <si>
    <t>Спирт этиловый, ГОСТ Р 51652-2000</t>
  </si>
  <si>
    <t>Сульфат калия, ГОСТ 4155</t>
  </si>
  <si>
    <t>Трихлорэтан (хлороформ), ТУ 2631-008-00207787-02</t>
  </si>
  <si>
    <t>Трилон Б, ГОСТ 10652</t>
  </si>
  <si>
    <t>Цинк гранулированный, ТУ 6-09-5294-86</t>
  </si>
  <si>
    <t>Фуксин основной
ТУ 6-09-4119-75</t>
  </si>
  <si>
    <t>Для рН-метрии</t>
  </si>
  <si>
    <t>Йод 0,1Н</t>
  </si>
  <si>
    <t>Азотная кислота 0,1 М</t>
  </si>
  <si>
    <t>Серная кислота 0,1 N</t>
  </si>
  <si>
    <t>Соляная кислота 0,1 N</t>
  </si>
  <si>
    <t>Сульфат магния 0,1 N</t>
  </si>
  <si>
    <t>Тетраборат натрия 0,1N</t>
  </si>
  <si>
    <t>Щавелевая кислота 0,1 N</t>
  </si>
  <si>
    <t>Калий марганцевокислый 0,1 N</t>
  </si>
  <si>
    <t>Среда Гиса с лактозой 
ФС 42-3644-98</t>
  </si>
  <si>
    <t>Агар микробиологический
ГОСТ 17206-96</t>
  </si>
  <si>
    <t>Агар сухой питательный (СПА), ФС 42-3520-98,
ФС 42-0504580704</t>
  </si>
  <si>
    <t>Агар Эндо сухой
ФС 42-3504-98</t>
  </si>
  <si>
    <t>Сухой питательный бульон
ФС 42-3505-98</t>
  </si>
  <si>
    <t>БТН- агар
ТУ 9385-12-16542938-04</t>
  </si>
  <si>
    <t>Штаммы микроорганизмов</t>
  </si>
  <si>
    <t>Индик. биол. для контр. режимов паровой стерилиз.
ТУ 9398-002-49897792-2006</t>
  </si>
  <si>
    <t>Индик. паровой и воздушной стерил. хим. МедИс
ГОСТ Р ИСО 11140-1</t>
  </si>
  <si>
    <t>4 класс</t>
  </si>
  <si>
    <t>Индик. паровой  стерил. хим. ИНТЕСТ
ГОСТ Р ИСО 11140-1</t>
  </si>
  <si>
    <t>Индик. паровой  стерил. хим. ФАРМАТЕСТ
ГОСТ Р ИСО 11140-1</t>
  </si>
  <si>
    <t>Индик. биол. для контр режимов воздуш. стерилиз.
ТУ 9398-003-01934182-09</t>
  </si>
  <si>
    <t>Акридиновый желтый, ТУ 6-09-2603-78</t>
  </si>
  <si>
    <t>Метилоранж , ТУ 6-09-5171</t>
  </si>
  <si>
    <t>Хром темно ― синий, ТУ 6-09-3870-84</t>
  </si>
  <si>
    <t>Фенолфталеин, марка ВР 98/USP23</t>
  </si>
  <si>
    <t>Метиленовый голубой, ТУ 6-09-29-79</t>
  </si>
  <si>
    <t>Метиленовый красный, ГОСТ 5853-51</t>
  </si>
  <si>
    <t>Мурексид, ТУ 6-09-1657</t>
  </si>
  <si>
    <t>Модификатор палладиевый, 10,0±0,2г/л (Pd(NO3)2/HNO3 (Германия)</t>
  </si>
  <si>
    <t>Сменная касета для прибора  " Водолей"</t>
  </si>
  <si>
    <t>Масло турбинное</t>
  </si>
  <si>
    <t>масло трансформаторное</t>
  </si>
  <si>
    <t>масло И-20 (индустриальное)</t>
  </si>
  <si>
    <t>масло дизельное (моторное)</t>
  </si>
  <si>
    <t>масло компрессорное</t>
  </si>
  <si>
    <t>масло 4-х тактное</t>
  </si>
  <si>
    <t>масло для 2-х тактных двигат.</t>
  </si>
  <si>
    <t>глицерин дистиллированный</t>
  </si>
  <si>
    <t>ГОСТ 6824-96</t>
  </si>
  <si>
    <t>литол-24</t>
  </si>
  <si>
    <t>нигрол</t>
  </si>
  <si>
    <t>графитная  смазка</t>
  </si>
  <si>
    <t>баббит Б-83</t>
  </si>
  <si>
    <t xml:space="preserve"> ГОСТ 1707-51</t>
  </si>
  <si>
    <t xml:space="preserve">масло УС-2 </t>
  </si>
  <si>
    <t>ГОСТ 1033-51</t>
  </si>
  <si>
    <t>смазка циатим 221</t>
  </si>
  <si>
    <t>керосин</t>
  </si>
  <si>
    <t>бензин калоша</t>
  </si>
  <si>
    <t>Газ сжиженный</t>
  </si>
  <si>
    <t>Масло ВМГЗ</t>
  </si>
  <si>
    <t>Бензин АИ92</t>
  </si>
  <si>
    <t>Кислород</t>
  </si>
  <si>
    <t>бал</t>
  </si>
  <si>
    <t>Бензин А-76</t>
  </si>
  <si>
    <t>Редуктор пропановый БПО-5-4м</t>
  </si>
  <si>
    <t>Резак кислород-пропан    МАЯК-2</t>
  </si>
  <si>
    <t>Болты разные</t>
  </si>
  <si>
    <t>Гайки разные</t>
  </si>
  <si>
    <t>Сальниковая набивка 16х16</t>
  </si>
  <si>
    <t>ГОСТ 18698-79</t>
  </si>
  <si>
    <t>Черенки к лопатам</t>
  </si>
  <si>
    <t>Ведро оцинкованное</t>
  </si>
  <si>
    <t>Резина листовая 4мм</t>
  </si>
  <si>
    <t>Вилы навозные стальные</t>
  </si>
  <si>
    <t>Веники "Сорго"</t>
  </si>
  <si>
    <t>Метлы</t>
  </si>
  <si>
    <t>Тряпки для мытья полов</t>
  </si>
  <si>
    <t>Аптечка  универсальные</t>
  </si>
  <si>
    <t>Чистящие, моющие  средства</t>
  </si>
  <si>
    <t>Щетка сметка</t>
  </si>
  <si>
    <t>Валик меховой</t>
  </si>
  <si>
    <t xml:space="preserve">Проволока </t>
  </si>
  <si>
    <t>Щетка металлическая (корщетка)</t>
  </si>
  <si>
    <t>Полотно ножовочное</t>
  </si>
  <si>
    <t>п.м.</t>
  </si>
  <si>
    <t>Диск, круг отрезной</t>
  </si>
  <si>
    <t>Леска  КОРД для триммера 3 мм</t>
  </si>
  <si>
    <t>Свеча для кустореза</t>
  </si>
  <si>
    <t>Замок врезной</t>
  </si>
  <si>
    <t>Карбид</t>
  </si>
  <si>
    <t>Черенки для инвентаря</t>
  </si>
  <si>
    <t>Черенок для граблей</t>
  </si>
  <si>
    <t>Кисть моховая</t>
  </si>
  <si>
    <t>Кисть флейцевая (плоская)</t>
  </si>
  <si>
    <t>цепь для бензопилы 63РМ50</t>
  </si>
  <si>
    <t>Шторы для душевых</t>
  </si>
  <si>
    <t>напильники  круглые</t>
  </si>
  <si>
    <t>фильтр для кустореза</t>
  </si>
  <si>
    <t>Шпатель на 50; 250мм</t>
  </si>
  <si>
    <t xml:space="preserve">Плиткорез </t>
  </si>
  <si>
    <t>Окна ПВХ</t>
  </si>
  <si>
    <t>паронит 0,5мм</t>
  </si>
  <si>
    <t>болты М6,8,10,12мм</t>
  </si>
  <si>
    <t>шайба широкая Д6,8,10,12мм</t>
  </si>
  <si>
    <t>шайбы стандартная Д6,8,10,12мм</t>
  </si>
  <si>
    <t>гайки М6,8,10,12мм</t>
  </si>
  <si>
    <t>резина маслостойкая 6мм</t>
  </si>
  <si>
    <t>резина профильная</t>
  </si>
  <si>
    <t>коврик диэлектрич.</t>
  </si>
  <si>
    <t>шнур крученый асбестовый</t>
  </si>
  <si>
    <t>резина листовая 5мм</t>
  </si>
  <si>
    <t>шпагат увязочный х/б</t>
  </si>
  <si>
    <t>техпластина 3мм</t>
  </si>
  <si>
    <t>техпластина 4мм</t>
  </si>
  <si>
    <t>набивка сальниковая Д=6мм</t>
  </si>
  <si>
    <t>манометр Р=16 Атм</t>
  </si>
  <si>
    <t>герметик ФУМ-лента</t>
  </si>
  <si>
    <t>герметик сантехнический</t>
  </si>
  <si>
    <t>лен сантехнический</t>
  </si>
  <si>
    <t>теплоизоляция "УРСА" 100мм</t>
  </si>
  <si>
    <t>стеклоткань 1мм</t>
  </si>
  <si>
    <t>рул</t>
  </si>
  <si>
    <t>проволока вязальная Д=1,2мм</t>
  </si>
  <si>
    <t>перфоратор "Макита"</t>
  </si>
  <si>
    <t>станок сверлильный настольный</t>
  </si>
  <si>
    <t>Д сверла до 15мм</t>
  </si>
  <si>
    <t>лампа паяльная</t>
  </si>
  <si>
    <t xml:space="preserve">лестница металл. раскладная </t>
  </si>
  <si>
    <t>4-х секционнвя</t>
  </si>
  <si>
    <t>набор  инструмента эл.монтажный</t>
  </si>
  <si>
    <t>набор  инструмента слесарный</t>
  </si>
  <si>
    <t>урна 60л</t>
  </si>
  <si>
    <t>Шнур резиновый Д25 ГОСТ 6467-79</t>
  </si>
  <si>
    <t>Шнур резиновый Д32 ГОСТ 6467-79</t>
  </si>
  <si>
    <t>Резиновый шланг Д15 ТУ-38-105-998-91</t>
  </si>
  <si>
    <t>Резиновый шланг Д20 ТУ-38-105-998-91</t>
  </si>
  <si>
    <t>Резиновый шланг Д25 ТУ-38-105-998-91</t>
  </si>
  <si>
    <t>Резиновый шланг Д32 ТУ-38-105-998-91</t>
  </si>
  <si>
    <t>Резиновый шланг Д42 ТУ-38-105-998-91</t>
  </si>
  <si>
    <t>Резиновый шланг Д50 ТУ-38-105-998-91</t>
  </si>
  <si>
    <t>Резиновый шланг Д63 ТУ-38-105-998-91</t>
  </si>
  <si>
    <t>Техпластина ТМКЩ  т.4 ГОСТ 7338-90</t>
  </si>
  <si>
    <t>Техпластина ТМКЩ  т.6 ГОСТ 7338-90</t>
  </si>
  <si>
    <t>Техпластина ТМКЩ  т.8 ГОСТ 7338-90</t>
  </si>
  <si>
    <t>Техпластина ТМКЩ  т.10 ГОСТ 7338-90</t>
  </si>
  <si>
    <t>Манжета для труб ЧВН БХ Ду-100</t>
  </si>
  <si>
    <t>Манжета для труб ЧВН БХ Ду-150</t>
  </si>
  <si>
    <t>Манжета для труб ЧВН БХ Ду-200</t>
  </si>
  <si>
    <t>Манжета для труб ЧВН БХ Ду-250</t>
  </si>
  <si>
    <t>Манжета для труб ЧВН БХ Ду-300</t>
  </si>
  <si>
    <t>Болт М16×80 ГОСТ 7798-70</t>
  </si>
  <si>
    <t>Болт М16×70 ГОСТ 7798-70</t>
  </si>
  <si>
    <t>Болт М 14x75 ГОСТ 7798-70</t>
  </si>
  <si>
    <t>Болт М 14x80 ГОСТ 7798-70</t>
  </si>
  <si>
    <t>Болт М 12x70ГОСТ 7798-70</t>
  </si>
  <si>
    <t>Болт М 12x80 ГОСТ 7798-70</t>
  </si>
  <si>
    <t>Болт М 10x60 ГОСТ 7798-70</t>
  </si>
  <si>
    <t>Болт М 8x30 ГОСТ 7798-70</t>
  </si>
  <si>
    <t>Гайки М 20 ГОСТ 5915</t>
  </si>
  <si>
    <t>Гайки М 18 ГОСТ 5915</t>
  </si>
  <si>
    <t>Гайки М 16 ГОСТ 5915</t>
  </si>
  <si>
    <t>Гайки М 14 ГОСТ 5915</t>
  </si>
  <si>
    <t>Гайки М 12 ГОСТ 5915</t>
  </si>
  <si>
    <t>Гайки М 10 ГОСТ 5915</t>
  </si>
  <si>
    <t>Шайба М 16 ГОСТ 1137-70</t>
  </si>
  <si>
    <t>Шайба М 14 ГОСТ 1137-70</t>
  </si>
  <si>
    <t>Гвозди 2,5*60 ГОСТ 4028-63</t>
  </si>
  <si>
    <t>Канат пеньковый пропитанный тросовой свивки (ПТпр) ГОСТ 30055-93 Ду-48 мм</t>
  </si>
  <si>
    <t>Набивка сальниковая т.4 ГОСТ 5152-84</t>
  </si>
  <si>
    <t>Набивка сальниковая т.6 ГОСТ 5152-84</t>
  </si>
  <si>
    <t>Круг шлифовальный на керамической связке ГОСТ 224-83 400 40 127 2SА</t>
  </si>
  <si>
    <t>Полотна по металлу</t>
  </si>
  <si>
    <t>Лерки разные</t>
  </si>
  <si>
    <t>Метчики 1,5"</t>
  </si>
  <si>
    <t>Шланги кислородные</t>
  </si>
  <si>
    <t>Маски сварочные</t>
  </si>
  <si>
    <t>Замок навесной</t>
  </si>
  <si>
    <t>Кисточки</t>
  </si>
  <si>
    <t>Верёвка капроновая</t>
  </si>
  <si>
    <t>Ключи гаечные-рожковые</t>
  </si>
  <si>
    <t>Молоток  200-300 грамм</t>
  </si>
  <si>
    <t>Кулачок</t>
  </si>
  <si>
    <t>Кувалда 5кг</t>
  </si>
  <si>
    <t>Стендр в комплекте с переходниками</t>
  </si>
  <si>
    <t>Ключ разводной №1</t>
  </si>
  <si>
    <t>Ключ разводной №2</t>
  </si>
  <si>
    <t>Ключ разводной №3</t>
  </si>
  <si>
    <t>Совок</t>
  </si>
  <si>
    <t>Мыло туалетное</t>
  </si>
  <si>
    <t>Бумага туалетная</t>
  </si>
  <si>
    <t>Моющее средствово "Санокс"</t>
  </si>
  <si>
    <t>Чистящее средство "Пемолюкс"</t>
  </si>
  <si>
    <t>Стиральный порошок</t>
  </si>
  <si>
    <t>Мешки для мусора (на 30 л)</t>
  </si>
  <si>
    <t>Мешки для мусора (на 60 л)</t>
  </si>
  <si>
    <t>Губки хозяйственные</t>
  </si>
  <si>
    <t>Сменный фильтрующий модуль у фильтр-кувшинам Гейзер</t>
  </si>
  <si>
    <t>Торфобрикет</t>
  </si>
  <si>
    <t>Ведро полиэтиленовое с крышкой</t>
  </si>
  <si>
    <t>Моющие средства</t>
  </si>
  <si>
    <t>Экстра</t>
  </si>
  <si>
    <t>Доводчик для двери</t>
  </si>
  <si>
    <t>Бидон полиэтиленовый</t>
  </si>
  <si>
    <t xml:space="preserve">  литров</t>
  </si>
  <si>
    <t>Метла ( полиэтилен)</t>
  </si>
  <si>
    <t>Подшипники 318</t>
  </si>
  <si>
    <t>Подшипники 204</t>
  </si>
  <si>
    <t>Подшипники 205</t>
  </si>
  <si>
    <t>Подшипники 206</t>
  </si>
  <si>
    <t>Подшипники 304</t>
  </si>
  <si>
    <t>Подшипники 305</t>
  </si>
  <si>
    <t>Подшипники 306</t>
  </si>
  <si>
    <t>Подшипники 307</t>
  </si>
  <si>
    <t>Подшипники 309</t>
  </si>
  <si>
    <t>Подшипники 8218</t>
  </si>
  <si>
    <t>Подшипники 8120</t>
  </si>
  <si>
    <t>Подшипники 8113</t>
  </si>
  <si>
    <t>Подшипник 180306</t>
  </si>
  <si>
    <t>Подшипник 180606</t>
  </si>
  <si>
    <t>Резцы токарные</t>
  </si>
  <si>
    <t>Свёрла</t>
  </si>
  <si>
    <t>Щётка по металлу</t>
  </si>
  <si>
    <t>Ножовка по металлу</t>
  </si>
  <si>
    <t>Рулетка</t>
  </si>
  <si>
    <t>Нож технический</t>
  </si>
  <si>
    <t>Штангенциркуль</t>
  </si>
  <si>
    <t>Рулетка 5 м.</t>
  </si>
  <si>
    <t>Круги отрезные по металлу</t>
  </si>
  <si>
    <t>Диск, круг отрезной-лепестковый-обдирочный (125-22-1,5)</t>
  </si>
  <si>
    <t>Круг наждачный</t>
  </si>
  <si>
    <t xml:space="preserve">Сверла </t>
  </si>
  <si>
    <t>Лерки</t>
  </si>
  <si>
    <t>Метчики</t>
  </si>
  <si>
    <t>Молоток 1000 грамм</t>
  </si>
  <si>
    <t>Молоток  200 грамм</t>
  </si>
  <si>
    <t>Стендр в комплекте</t>
  </si>
  <si>
    <t>Аккумуляторные фонари</t>
  </si>
  <si>
    <t>Батарейка-пальчиковая,1,5 V</t>
  </si>
  <si>
    <t>Батарейка "Крона"- 9 V</t>
  </si>
  <si>
    <t>Корщетка</t>
  </si>
  <si>
    <t>Кисть широкая</t>
  </si>
  <si>
    <t>Наждачная бумага</t>
  </si>
  <si>
    <t>кв м</t>
  </si>
  <si>
    <t>Гаечные ключи №17-32</t>
  </si>
  <si>
    <t>Накидные ключи №17-36</t>
  </si>
  <si>
    <t>Молоток</t>
  </si>
  <si>
    <t>Напильник</t>
  </si>
  <si>
    <t>Отвёртки</t>
  </si>
  <si>
    <t>Пассатижи</t>
  </si>
  <si>
    <t>Ключи газовые №1. №2, №3</t>
  </si>
  <si>
    <t>Перфоратор</t>
  </si>
  <si>
    <t>Прес ручной гидравлический в комплекте с матрицами ДРГ-70</t>
  </si>
  <si>
    <t>Нож для эл. монтажных работ</t>
  </si>
  <si>
    <t>Бокорезы с диэлектрическими ручками</t>
  </si>
  <si>
    <t>Тонконосы с диал. ручками</t>
  </si>
  <si>
    <t>Пассатижи с диэл. ручками</t>
  </si>
  <si>
    <t>Набор торцовых ключей</t>
  </si>
  <si>
    <t>наб</t>
  </si>
  <si>
    <t>Штанга изолирующая оперативная ШО15</t>
  </si>
  <si>
    <t>Заземление переносное ПЗРУ-2М</t>
  </si>
  <si>
    <t>Прибор комбинирования (тестер) Ц4342М1</t>
  </si>
  <si>
    <t>Клещи токоизмерительные Л266С</t>
  </si>
  <si>
    <t>Бокорезы</t>
  </si>
  <si>
    <t>Круглозубцы</t>
  </si>
  <si>
    <t>Лопаты для снега пластиковые</t>
  </si>
  <si>
    <t>Коса</t>
  </si>
  <si>
    <t>Болт/гайка М24</t>
  </si>
  <si>
    <t>Болт/гайка М18</t>
  </si>
  <si>
    <t>Болт/гайка М16</t>
  </si>
  <si>
    <t>Болт/гайка М4</t>
  </si>
  <si>
    <t>Болт/гайка М5</t>
  </si>
  <si>
    <t>Болт/гайка М20</t>
  </si>
  <si>
    <t>Болт/гайка М27</t>
  </si>
  <si>
    <t>Болт/гайка М30</t>
  </si>
  <si>
    <t xml:space="preserve">Дюбеля с саморезами </t>
  </si>
  <si>
    <t>Винты М4-М8</t>
  </si>
  <si>
    <t>Гайка М4-М8</t>
  </si>
  <si>
    <t>Шайба Д4-Д8</t>
  </si>
  <si>
    <t>Дюбель пласм. 6х40</t>
  </si>
  <si>
    <t>Дюбель пласм. 8х60</t>
  </si>
  <si>
    <t>Дюбель-гвоздь 6х40</t>
  </si>
  <si>
    <t>Дюбель-гвоздь 6х60</t>
  </si>
  <si>
    <t>Дюбель-гвоздь 8х60</t>
  </si>
  <si>
    <t>Дюбель-гвоздь 10х100</t>
  </si>
  <si>
    <t>Клипса пласт. Ду16</t>
  </si>
  <si>
    <t>Клипса пласт. Ду20</t>
  </si>
  <si>
    <t>Клипса пласт. Ду25</t>
  </si>
  <si>
    <t>Техпластина 3 - 5 мм</t>
  </si>
  <si>
    <t>Резина техническая т. 4 мм</t>
  </si>
  <si>
    <t>Резина техническая т. 6 мм</t>
  </si>
  <si>
    <t>Паронит 1 мм</t>
  </si>
  <si>
    <t>Паронит 2 мм</t>
  </si>
  <si>
    <t>Засыпка сорбент МСК</t>
  </si>
  <si>
    <t>Мыло</t>
  </si>
  <si>
    <t>Пемолюкс</t>
  </si>
  <si>
    <t>Санекс</t>
  </si>
  <si>
    <t xml:space="preserve">Газовые горелки ацителленовые </t>
  </si>
  <si>
    <t>Пропан</t>
  </si>
  <si>
    <t xml:space="preserve">Ацетилен </t>
  </si>
  <si>
    <t>Лопата совковая с черенком</t>
  </si>
  <si>
    <t>Лопата штыковая с черенком</t>
  </si>
  <si>
    <t>Оргстекло</t>
  </si>
  <si>
    <t>Резак пропановый</t>
  </si>
  <si>
    <t xml:space="preserve">Балон ацетилленовый </t>
  </si>
  <si>
    <t>Рулетка (метр)</t>
  </si>
  <si>
    <t>Пистолеты для накачки шин с монометром на 10 атмосфер</t>
  </si>
  <si>
    <t>Краскопульт</t>
  </si>
  <si>
    <t>домкрат 5 т</t>
  </si>
  <si>
    <t>домкрат 1,5 т</t>
  </si>
  <si>
    <t>Ключи накидные (набор)</t>
  </si>
  <si>
    <t>Ключи рожковые (набор)</t>
  </si>
  <si>
    <t>Головки торцевые (набор)</t>
  </si>
  <si>
    <t>Ключи комбинированные (набор)</t>
  </si>
  <si>
    <t>Заклёпки (100 штук)</t>
  </si>
  <si>
    <t>Саморезы разные</t>
  </si>
  <si>
    <t>Изолента</t>
  </si>
  <si>
    <t>Отвёртка ударная</t>
  </si>
  <si>
    <t>ГОСТ 9466-75</t>
  </si>
  <si>
    <t xml:space="preserve">Электроды  МР-3С Ду- 3 </t>
  </si>
  <si>
    <t xml:space="preserve">Электроды  МР-3С Ду- 4 </t>
  </si>
  <si>
    <t>Электроды  МР-3С Ду- 5</t>
  </si>
  <si>
    <t>100</t>
  </si>
  <si>
    <t>Кран шаровый стальной фланцевый   на горячую воду Д=50 Р=16 Атм</t>
  </si>
  <si>
    <t>Краска голубая ПФ 116</t>
  </si>
  <si>
    <t>Лопата снеговая</t>
  </si>
  <si>
    <t>Мешки для мусора (на 120л)</t>
  </si>
  <si>
    <t>Мешки для мусора</t>
  </si>
  <si>
    <t>Сапоги резиновые</t>
  </si>
  <si>
    <t>Сапоги кирзовые</t>
  </si>
  <si>
    <t>Мыло хозяйственное</t>
  </si>
  <si>
    <t>Рукавицы спилковые</t>
  </si>
  <si>
    <t>Респираторы противогазов</t>
  </si>
  <si>
    <t>Сапоги рыбацкие</t>
  </si>
  <si>
    <t>Костюм Л-1</t>
  </si>
  <si>
    <t>Костюм сварщика зимний</t>
  </si>
  <si>
    <t>Брюки брезентовые</t>
  </si>
  <si>
    <t>Куртка х/б</t>
  </si>
  <si>
    <t>Подшлемник под каску</t>
  </si>
  <si>
    <t xml:space="preserve">Плащ непромокаемый </t>
  </si>
  <si>
    <t>Сапоги Утепленные</t>
  </si>
  <si>
    <t>Рукавицы комбинированные</t>
  </si>
  <si>
    <t>Рукавицы утепленные</t>
  </si>
  <si>
    <t>Рукавицы брезентовые</t>
  </si>
  <si>
    <t>Костюм «Уран»</t>
  </si>
  <si>
    <t>Бахилы</t>
  </si>
  <si>
    <t>Респиратор</t>
  </si>
  <si>
    <t>Чепец</t>
  </si>
  <si>
    <t>Фартук прорезиненный кислотощелочестойкий с нагрудником</t>
  </si>
  <si>
    <t>Фартук из просвинцованной резины</t>
  </si>
  <si>
    <t>Куртка на утепляющей подкладке</t>
  </si>
  <si>
    <t>Брюки на утепляющей прокладке</t>
  </si>
  <si>
    <t>Белье нательное</t>
  </si>
  <si>
    <t>Костюм рыбацкий</t>
  </si>
  <si>
    <t>Перчатки трикотажные</t>
  </si>
  <si>
    <t>Подшлемник под каску (утепл.)</t>
  </si>
  <si>
    <t>Изолирующие противогазы</t>
  </si>
  <si>
    <t>Вентилятор ручной механический</t>
  </si>
  <si>
    <t>Очки защитные</t>
  </si>
  <si>
    <t>Маска защитная для сварщика</t>
  </si>
  <si>
    <t>Костюм на утепленной подкладке</t>
  </si>
  <si>
    <t>головной убор</t>
  </si>
  <si>
    <t xml:space="preserve">Верёвка </t>
  </si>
  <si>
    <t>ГОСТ 20462-87</t>
  </si>
  <si>
    <t>Ботинки кожаные</t>
  </si>
  <si>
    <t>ГОСТ12.4.187-97 БОТ 112</t>
  </si>
  <si>
    <t>ГОСТ12.4.137</t>
  </si>
  <si>
    <t>Ботинки утеплённые</t>
  </si>
  <si>
    <t>Ботинки хромовые</t>
  </si>
  <si>
    <t>ГОСТ 18724-88</t>
  </si>
  <si>
    <t>Вкладыши противошумные</t>
  </si>
  <si>
    <t>Жилет сигнальный 2-го класса защиты</t>
  </si>
  <si>
    <t>ГОСТ 12.4.013-97 С14 - 42</t>
  </si>
  <si>
    <t xml:space="preserve">Защитные очки  </t>
  </si>
  <si>
    <t>Валенки с прорезиненной подошвой</t>
  </si>
  <si>
    <t xml:space="preserve"> ГОСТ  Р.12.4.207.99</t>
  </si>
  <si>
    <t>Каска защитная (оранж)</t>
  </si>
  <si>
    <t xml:space="preserve"> ГОСТ 27652-88  </t>
  </si>
  <si>
    <t>Костюм  сварщика брезентовый КОС-309</t>
  </si>
  <si>
    <t>Костюм х/б КОС 520</t>
  </si>
  <si>
    <t>ГОСТ 12.4.035-78</t>
  </si>
  <si>
    <t>Шлем защитный сварщика</t>
  </si>
  <si>
    <t>ГОСТ 124131-63</t>
  </si>
  <si>
    <t>Халат х/б  ХАЛ 508</t>
  </si>
  <si>
    <t>ГОСТ 27575-87</t>
  </si>
  <si>
    <t xml:space="preserve">Костюм сигнальный с водоотталкивающей пропиткой на утепляющей прокладке 3-го класса защиты </t>
  </si>
  <si>
    <t>ГОСТ 27652-88</t>
  </si>
  <si>
    <t>Костюм суконный термостойкий  КОС 228</t>
  </si>
  <si>
    <t>ГОСТ 27574-87</t>
  </si>
  <si>
    <t>ГОСТ 29335-92</t>
  </si>
  <si>
    <t>Куртка утепленная с водоотталкивающей пропиткой 3 класса защиты</t>
  </si>
  <si>
    <t>Куртка брезентовая</t>
  </si>
  <si>
    <t>Перчатки зимние двупалые</t>
  </si>
  <si>
    <t xml:space="preserve"> ГОСТ 5007-87</t>
  </si>
  <si>
    <t xml:space="preserve">Перчатки диэлектрические </t>
  </si>
  <si>
    <t xml:space="preserve">ГОСТ 5007-87 </t>
  </si>
  <si>
    <t xml:space="preserve">ГОСТ 20010-93 </t>
  </si>
  <si>
    <t>ГОСТ12.4.010-75</t>
  </si>
  <si>
    <t xml:space="preserve">Перчатки с полимерным покрытием (нитриловые) </t>
  </si>
  <si>
    <t>ГОСТ 5007-87</t>
  </si>
  <si>
    <t>ГОСТ10325-79</t>
  </si>
  <si>
    <t>ГОСТ12.4.187-97</t>
  </si>
  <si>
    <t>Полусапоги кирзовые</t>
  </si>
  <si>
    <t>Пояс предохранительный со страховочной веревкой</t>
  </si>
  <si>
    <t>ГОСТ12.4.184-95</t>
  </si>
  <si>
    <t>ГОСТ 12.4.190-99</t>
  </si>
  <si>
    <t>ГОСТ12.4.191-99</t>
  </si>
  <si>
    <t>Рукавицы х/б</t>
  </si>
  <si>
    <t xml:space="preserve">ГОСТ12.4.010-75 </t>
  </si>
  <si>
    <t>ГОСТ 12.4.010-75</t>
  </si>
  <si>
    <t>ГОСТ ТУ 17 РСФС Р-0302313-002-90</t>
  </si>
  <si>
    <t>Сапоги кожаные утепленные</t>
  </si>
  <si>
    <t>ГОСТ 1226 5-78  М</t>
  </si>
  <si>
    <t xml:space="preserve">Отвод крутоизогнутый 90° Д108 </t>
  </si>
  <si>
    <t>ГОСТ 173175-2001</t>
  </si>
  <si>
    <t xml:space="preserve">Отвод крутоизогнутый 90° Д89 </t>
  </si>
  <si>
    <t xml:space="preserve">Отвод крутоизогнутый 90° Д76 </t>
  </si>
  <si>
    <t xml:space="preserve">Отвод крутоизогнутый 90° Д57 </t>
  </si>
  <si>
    <t xml:space="preserve">Отвод крутоизогнутый 90° Д219 </t>
  </si>
  <si>
    <t xml:space="preserve">Отвод крутоизогнутый 90° Д159 </t>
  </si>
  <si>
    <t>ГОСТ 8220-85</t>
  </si>
  <si>
    <t>Гидрант пожарный (пр-во г.Воронеж) Н-1 м</t>
  </si>
  <si>
    <t>Гидрант пожарный (пр-во г.Воронеж) Н-1,25 м</t>
  </si>
  <si>
    <t>Гидрант пожарный (пр-во г.Воронеж) Н-1,5 м</t>
  </si>
  <si>
    <t>ТУ 204 РСФСР-759-80</t>
  </si>
  <si>
    <t>Водоразборная колонка (пр-во г.Воронеж)</t>
  </si>
  <si>
    <t>Крышка верхняя/нижняя АХВ-1000Р</t>
  </si>
  <si>
    <t>Колбы смесительные в сборе</t>
  </si>
  <si>
    <t>Хлоропровод верхний/нижний</t>
  </si>
  <si>
    <t>Ротаметры в сборе</t>
  </si>
  <si>
    <t>Вентиля игольчатые Ду15</t>
  </si>
  <si>
    <t>Манометры Дм2010 СrУ2 0-10 кгс/см2</t>
  </si>
  <si>
    <t>Манометры ТМ-321Р«Квавт»</t>
  </si>
  <si>
    <t>Манометры ТМ-610Р.00 0-16кг/см</t>
  </si>
  <si>
    <t>83</t>
  </si>
  <si>
    <t>84</t>
  </si>
  <si>
    <t>85</t>
  </si>
  <si>
    <t>86</t>
  </si>
  <si>
    <t>87</t>
  </si>
  <si>
    <t>88</t>
  </si>
  <si>
    <t>89</t>
  </si>
  <si>
    <t>90</t>
  </si>
  <si>
    <t>Перчатки КЩС</t>
  </si>
  <si>
    <t>Эл. двигатель  АИР</t>
  </si>
  <si>
    <t xml:space="preserve">Электродвигат. 160 кВт  1000 об/мин </t>
  </si>
  <si>
    <t>Электродвигат.  37 кВт  1500 об/мин</t>
  </si>
  <si>
    <t>Электродвигат. 22 кВт  1500 об/мин</t>
  </si>
  <si>
    <t>Электродвигат. 11 кВт  1500 об/мин</t>
  </si>
  <si>
    <t>Электродвигат. 11 кВт  1000 об/мин</t>
  </si>
  <si>
    <t>Электродвигат. 5,5 кВт  1500 об/мин</t>
  </si>
  <si>
    <t>Электродвигат. 4 кВт  1500 об/мин</t>
  </si>
  <si>
    <t xml:space="preserve">Транспортер ленточный </t>
  </si>
  <si>
    <t>Регуляторы давления воды в трубах</t>
  </si>
  <si>
    <t>Механические решетки  с прозором 8мм</t>
  </si>
  <si>
    <t>Экскаватор ЕК14</t>
  </si>
  <si>
    <t>ГАЗ 3309</t>
  </si>
  <si>
    <t>МТЗ 82</t>
  </si>
  <si>
    <t>Рено Логан</t>
  </si>
  <si>
    <t>труба стальная БШ Д=89мм</t>
  </si>
  <si>
    <t>трубы стальные Д=25</t>
  </si>
  <si>
    <t>трубы стальные Д=20</t>
  </si>
  <si>
    <t>Отводы ст. Д=108мм</t>
  </si>
  <si>
    <t>Отводы ст. Д=273мм</t>
  </si>
  <si>
    <t>Отводы ст. Д=89мм</t>
  </si>
  <si>
    <t>Переходы Ду219-159</t>
  </si>
  <si>
    <t>Фланцы ст. Д=150мм</t>
  </si>
  <si>
    <t>Фланцы ст. Д=200мм</t>
  </si>
  <si>
    <t>Фланцы ст. Д=50мм</t>
  </si>
  <si>
    <t>Экскаватор пневмоколесный, рукоять L=1,8-2,8м, емкость ковша - 0,5;0,65м3.</t>
  </si>
  <si>
    <t>Передвижная аварийно-ремонтная мастерская, колесная формула 4х2.</t>
  </si>
  <si>
    <t>Легковой автомобиль, колесная формула 4х2</t>
  </si>
  <si>
    <t>Напряжение питания 380 В. Мощьность 45
 кВт. Температура окружающей среды -10 ОС +40 ОС, Влажность от 20 - 90 %, Диапазон выходной частоты 0,5-70Гц, точность поддержания частоты 0,01% от максимальной частоты.,время разгона и торможения от 0,01 до 3000 сек., 
Исполнение станции управления частотным преобразователем IP 54</t>
  </si>
  <si>
    <t>Напряжение питания 380 В. Мощьность 37
 кВт. Температура окружающей среды -10 ОС +40 ОС, Влажность от 20 - 90 %, Диапазон выходной частоты 0,5-70Гц, точность поддержания частоты 0,01% от максимальной частоты.,время разгона и торможения от 0,01 до 3000 сек., 
Исполнение станции управления частотным преобразователем IP 54</t>
  </si>
  <si>
    <t>Напряжение питания 380 В. Мощьность 15
 кВт. Температура окружающей среды -10 ОС +40 ОС, Влажность от 20 - 90 %, Диапазон выходной частоты 0,5-70Гц, точность поддержания частоты 0,01% от максимальной частоты.,время разгона и торможения от 0,01 до 3000 сек., 
Исполнение станции управления частотным преобразователем IP 54</t>
  </si>
  <si>
    <t xml:space="preserve">Теплосчетчик электромагнитный, ультразвуковой, вихревой, тахометрический. Температура 0-180 С0, Давление 0-1,6 МПА. Диаметры трубы от57 до 108 мм. Основные функции:
Определение тепловой энергии и мощности; Измерение объема теплоносителя  в подающем и обратном трубопроводе; Определение массы теплоносителя в подающем и обратном трубопроводе; Измерение объемного расхода теплоносителя  в подающем и обратном трубопроводе; Определение массового расхода теплоносителя 
 в подающем и обратном трубопроводе; 
Измерение температуры теплоносителя  
в подающем и обратном трубопроводе;  
Измерение разности температур теплоносителя  в подающем и обратном трубопроводах; Измерение давления теплоносителя  в подающем и обратном трубопроводе; Контроль времени наработки теплосчетчика; Архивирование результатов измерения; Возможность объединения группы теплосчетчиков в единую измерительную сеть. </t>
  </si>
  <si>
    <t>Сварочная электростанция SDMO</t>
  </si>
  <si>
    <t>Сварочный трансформатор переменного тока</t>
  </si>
  <si>
    <t xml:space="preserve">  Производитель Франция модельVX220/7,5Н-2</t>
  </si>
  <si>
    <t>NORDIKA 4.181TLW-8140005 мощность 7,5КВТ, 230/400В</t>
  </si>
  <si>
    <t>Диагностическое оборудование</t>
  </si>
  <si>
    <t>Термостат суховоздушный ТСО-1/80 СПУ</t>
  </si>
  <si>
    <t>Перемешивающее устройство HS 260 cjntrol шейкер, IKA</t>
  </si>
  <si>
    <t>Сушильный шкаф  SNOL 67/350</t>
  </si>
  <si>
    <t>Дистиллятор Д-10</t>
  </si>
  <si>
    <t>Вытяжной шкаф для мойки</t>
  </si>
  <si>
    <t>Насос вакуумный НБМ-5</t>
  </si>
  <si>
    <t>Титратор TitroLine easy</t>
  </si>
  <si>
    <t>Нагревательная платформа ПДМ 2002</t>
  </si>
  <si>
    <t>Плитка со стеклокерамическим покрытием «Schott» SLK2</t>
  </si>
  <si>
    <t>Перистальтический насос</t>
  </si>
  <si>
    <t>Фильтровальная установка на 1 воронку</t>
  </si>
  <si>
    <t>Термостат с охлаждением MIR-154 (Япония)</t>
  </si>
  <si>
    <t>Весы технические электронные «Sartorius»</t>
  </si>
  <si>
    <t>Весовой столик</t>
  </si>
  <si>
    <t>Фильтровальная установка на 6 воронок</t>
  </si>
  <si>
    <t>Спектрофотометр «Юнико-1201»</t>
  </si>
  <si>
    <t xml:space="preserve">Атомно-абсорбционный спектрометр комбинированный (с пламенной атомизацией и электротермией) «Shimadzy» </t>
  </si>
  <si>
    <t>Аппарат для получения особо чистой воды «Водолей»1</t>
  </si>
  <si>
    <t>Стерилизатор суховоздушный   ГП-80МО с вентилятором</t>
  </si>
  <si>
    <t>Ротационный испаритель IKA (Германия) RV 06-ML 1-B (с диагональным холодильником)</t>
  </si>
  <si>
    <t>Шейкер</t>
  </si>
  <si>
    <t>Самописцы</t>
  </si>
  <si>
    <t>НИИ Медицинской инженерии г. Москва</t>
  </si>
  <si>
    <t>Поставщик ЗАО "Лабораторное оборудование и приборы"Санкт-Петербург</t>
  </si>
  <si>
    <t>Производитель Литва</t>
  </si>
  <si>
    <t>Тюмень</t>
  </si>
  <si>
    <t>Попроизводитель Казань</t>
  </si>
  <si>
    <t>Произ. Германия</t>
  </si>
  <si>
    <t>ФГУП"Центрвльное Конструкторское Бюро Машиностроения"</t>
  </si>
  <si>
    <t>Выполнение лабораторных испытаний</t>
  </si>
  <si>
    <t>Определение цветности воды</t>
  </si>
  <si>
    <t>Определение микробиологических показателей</t>
  </si>
  <si>
    <t>Приготовление микробиологических сред, приготовление химических растворов</t>
  </si>
  <si>
    <t>Установка аналитических весов</t>
  </si>
  <si>
    <t>Определение нитратов, нитритов, азота аммонийного, цветности, мутности, железа, марганца, кремния, меди</t>
  </si>
  <si>
    <t>Определение содержания металлов, в т.ч. стронция, лития</t>
  </si>
  <si>
    <t>Подготовка воды для аналитических работ</t>
  </si>
  <si>
    <t>Пробоподготовка для радиологических испытаний</t>
  </si>
  <si>
    <t>Пробоподготовка с использованием органических растворителей</t>
  </si>
  <si>
    <t>Насос агрегат СД16\25</t>
  </si>
  <si>
    <t>Насосный агрегат   АД 3200-75а-2</t>
  </si>
  <si>
    <t>Кабель ВВГ, КГ 4*1,5мм</t>
  </si>
  <si>
    <t>КГ 3х4+1х1,5</t>
  </si>
  <si>
    <t>КГ 3х6+1х1,5</t>
  </si>
  <si>
    <t>Газ 3309 КО-503</t>
  </si>
  <si>
    <t xml:space="preserve">Пруток Д10 </t>
  </si>
  <si>
    <t xml:space="preserve">Сталь круглая (калибровка) от 20, 25, 30,35, 40, 60, 80 </t>
  </si>
  <si>
    <t xml:space="preserve">Шестигранники  30, 34, 41                             </t>
  </si>
  <si>
    <t>оргтехника</t>
  </si>
  <si>
    <t>Системный блок iRU Corp 110 Nettop Intel Atom D510/2048/320/GMA 3150/CR/bl + клавиатура + мышь</t>
  </si>
  <si>
    <t>ЖК-монитор 19.0" Acer "V193WLb" 1440x900, 5мс, TCO'03, черный (D-Sub)</t>
  </si>
  <si>
    <t xml:space="preserve">ИБП (UPS) 400ВА Ippon "Back Comfo Pro 400", белый (COM, USB) </t>
  </si>
  <si>
    <t>МФУ Xerox Phaser 3300MFP</t>
  </si>
  <si>
    <t>картриджи</t>
  </si>
  <si>
    <t xml:space="preserve">Картридж Canon EP-27 </t>
  </si>
  <si>
    <t>Картридж Canon FX-10</t>
  </si>
  <si>
    <t>Картридж-тонер Canon EP-22 1550A003 for LBP-800/1120, LJ1100 (C4092A)</t>
  </si>
  <si>
    <t xml:space="preserve">Картридж HP Q6000(color) </t>
  </si>
  <si>
    <t xml:space="preserve">Картридж HP Q6001(color) </t>
  </si>
  <si>
    <t xml:space="preserve">Картридж HP Q6002(color) </t>
  </si>
  <si>
    <t xml:space="preserve">Картридж HP Q6003(color) </t>
  </si>
  <si>
    <t xml:space="preserve">Картридж HP CB540A(color) </t>
  </si>
  <si>
    <t xml:space="preserve">Картридж HP CB541A(color) </t>
  </si>
  <si>
    <t xml:space="preserve">Картридж HP CB542A(color) </t>
  </si>
  <si>
    <t xml:space="preserve">Картридж HP CB543A(color) </t>
  </si>
  <si>
    <t xml:space="preserve">Картридж HP 5949А (LJ 1160/1320) </t>
  </si>
  <si>
    <t>Картридж HP 5942х</t>
  </si>
  <si>
    <t xml:space="preserve">Картридж HP 35А </t>
  </si>
  <si>
    <t xml:space="preserve">Картридж HP 36А </t>
  </si>
  <si>
    <t xml:space="preserve">Картридж HP Q6511 (LJ 2410/2420/2430)  </t>
  </si>
  <si>
    <t xml:space="preserve">Картридж Samsung ML 1710 D3 </t>
  </si>
  <si>
    <t>Копи-картридж XEROX WC312/M15   113R00663</t>
  </si>
  <si>
    <t>Тонер-картридж XEROX WC312/M15 106R00586</t>
  </si>
  <si>
    <t>Тонер-картридж XEROX 5020   106R01277</t>
  </si>
  <si>
    <t>Копи-картридж XEROX 5020   101R00432</t>
  </si>
  <si>
    <t>Барабан Xerox 5020</t>
  </si>
  <si>
    <t>Картридж XEROX 3300 MFP повышенный 106R01412</t>
  </si>
  <si>
    <t xml:space="preserve">Тонер MINOLTA тип 106В </t>
  </si>
  <si>
    <t xml:space="preserve">Тонер Panasonic DP-1520/1820 </t>
  </si>
  <si>
    <t xml:space="preserve">Тонер XEROX WC312/M15 </t>
  </si>
  <si>
    <t xml:space="preserve">Тонер-картридж Minolta Di 1610 </t>
  </si>
  <si>
    <t xml:space="preserve">Драм-картридж Minolta Di 1610  </t>
  </si>
  <si>
    <t>расходные материалы и комплектующие</t>
  </si>
  <si>
    <t>Телефон стационарный Siemens 802</t>
  </si>
  <si>
    <t>Телефон стационарный IP</t>
  </si>
  <si>
    <t>Телефон мобильный</t>
  </si>
  <si>
    <t>CD-R 80 min 700 MB Verbatim (100 шт)</t>
  </si>
  <si>
    <t>DVD+R 4.7 Gb Verbatim 16x 100шт</t>
  </si>
  <si>
    <t>АКБ для мобильных телефонов</t>
  </si>
  <si>
    <t xml:space="preserve">Аккумулятор Nokia 3230/6021/7260 </t>
  </si>
  <si>
    <t xml:space="preserve">Блок питания FSP 350W </t>
  </si>
  <si>
    <t xml:space="preserve"> Кулер для процессора Socket775 GlacialTech "Igloo 5063 CU PP" </t>
  </si>
  <si>
    <t xml:space="preserve">Винчестер HDD 250 Gb Seagate </t>
  </si>
  <si>
    <t>Флешка 2 Gb</t>
  </si>
  <si>
    <t>Флешка 4Gb</t>
  </si>
  <si>
    <t xml:space="preserve">Девелопер  Panasonic  </t>
  </si>
  <si>
    <t>Дискета 10 шт.</t>
  </si>
  <si>
    <t xml:space="preserve">Туба с чистящими салфетками </t>
  </si>
  <si>
    <t xml:space="preserve">Запасной блок к тубе с чист.салфетками </t>
  </si>
  <si>
    <t xml:space="preserve">Кабель USB </t>
  </si>
  <si>
    <t xml:space="preserve">Корпус Asus TA 885 ATX 400 W </t>
  </si>
  <si>
    <t xml:space="preserve">Мат. плата GIGABYTE "GA-G31M-ES2L"  </t>
  </si>
  <si>
    <t xml:space="preserve">Микрофон телефонный </t>
  </si>
  <si>
    <t>Мышь A4 Glaser</t>
  </si>
  <si>
    <t>Оперативная память DDR 1024 Mb 333MHz Hynix</t>
  </si>
  <si>
    <t xml:space="preserve">Оперативная память DDRII 1024 Mb 800 MHz Hynix </t>
  </si>
  <si>
    <t>Провод телефонный</t>
  </si>
  <si>
    <t xml:space="preserve">Процессор Intel "Celeron Dual-Core E3300" (2.50ГГц, 1024КБ, 800МГц, EM64T) Socket775 </t>
  </si>
  <si>
    <t xml:space="preserve">Ремкомплект DQ-M18J6-PU  для DP-1515/1520/1820 </t>
  </si>
  <si>
    <t xml:space="preserve">Розетка телефонная универсальная </t>
  </si>
  <si>
    <t>Сервисный набор HP 4250/4350</t>
  </si>
  <si>
    <t xml:space="preserve">Сетевая карта TrendNet TE100-PCIWN </t>
  </si>
  <si>
    <t>Сетевой фильтр (5м)</t>
  </si>
  <si>
    <t xml:space="preserve">Термопаста </t>
  </si>
  <si>
    <t xml:space="preserve">Фотобарабан  Panasonic </t>
  </si>
  <si>
    <t xml:space="preserve">Шнур витой телефонный </t>
  </si>
  <si>
    <t>г.Тверь, ул.15 лет Октября, 7</t>
  </si>
  <si>
    <t>Ротор в сборе Д3200-75</t>
  </si>
  <si>
    <t>Ротор в сборе Д3200-75-2</t>
  </si>
  <si>
    <t>Ротор в сборе Д2500-62-2</t>
  </si>
  <si>
    <t>Рабочее колёсо Д2500-62-2</t>
  </si>
  <si>
    <t>Рабочее колёсо Д3200-75-2</t>
  </si>
  <si>
    <t>Рабочее колёсо Д3200х75</t>
  </si>
  <si>
    <t>Газоанализатор АНКАТ-7664Микро</t>
  </si>
  <si>
    <t>контроль концентрации газов</t>
  </si>
  <si>
    <t>Газоанализатор Хоббит-Т-О стационарн.</t>
  </si>
  <si>
    <t>автомашина вакумная колесная формула 4х2</t>
  </si>
  <si>
    <t>Трактор МТЗ 82 с водоотливной установкой УВ-2(насос С569) колесная формула 4х4</t>
  </si>
  <si>
    <t xml:space="preserve">Всего до конца 2012г,     кол-во </t>
  </si>
  <si>
    <t>Всего на 2012г., кол-во</t>
  </si>
  <si>
    <r>
      <t>Заявка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№ 14 от 15. 10.2010г. на Оборудование для сварки полиэтиленовых труб и запчасти к нему  по агентскому договору №175/08 УК от 01.10.2008г. для нужд  ООО "Тверь Водоканал"</t>
    </r>
  </si>
  <si>
    <t xml:space="preserve">Соль </t>
  </si>
  <si>
    <t>Насос Нш (лев, пр)</t>
  </si>
  <si>
    <t>Фильтра разные (перкинс)</t>
  </si>
  <si>
    <t>Крышка люка тип "Л" ГОСТ3634-99</t>
  </si>
  <si>
    <t>Заявка Кабели силовые и провода обмоточные</t>
  </si>
  <si>
    <t>Заявка №2 на Электротехнические изделия</t>
  </si>
  <si>
    <t>Заявка № 3 на Насосы, насосные агрегаты, насосное оборудование</t>
  </si>
  <si>
    <t>Заявка № 3.1 на Зап.части к насосам, насосным агрегатам, насосному оборудованию</t>
  </si>
  <si>
    <t xml:space="preserve">Заявка №4  на Электродвигатели </t>
  </si>
  <si>
    <t>Заявка №5 на Спецодежда и СИЗ</t>
  </si>
  <si>
    <t>Заявка №6  на Люки</t>
  </si>
  <si>
    <t>Заявка № 7 на Запорную арматуру и фасонные части к ней, пожарные гидранты</t>
  </si>
  <si>
    <t>Заявка №8  на Металлопрокат</t>
  </si>
  <si>
    <t>Заявка № 9  на Трубы стальные  и фасонные части к ним</t>
  </si>
  <si>
    <t>Заявка № 10 на Трубы полиэтиленовые и фитинги к ним</t>
  </si>
  <si>
    <r>
      <t>Заявка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№ 11 на Технологическое оборудование  </t>
    </r>
  </si>
  <si>
    <t>Заявка № 11.1  на Запчасти к технологическому оборудованию</t>
  </si>
  <si>
    <t>Заявка №15  на Офисная техника, оргтехника и расходные материалы к ней, средства мобильной связи</t>
  </si>
  <si>
    <t>Заявка № 16  на ГСМ, газ</t>
  </si>
  <si>
    <t>Заявка № 17от на Aвтотранспорт и спецтехника</t>
  </si>
  <si>
    <t>Заявка № 17.1 на Запчасти к автотранспорту и спецтехнике</t>
  </si>
  <si>
    <t>Заявка №18 на ЖБИ</t>
  </si>
  <si>
    <t>Заявка № 19  на Строительные материалы</t>
  </si>
  <si>
    <t>Заявка № 20 на Другие основные средства</t>
  </si>
  <si>
    <t>Заявка №21 на Прочее</t>
  </si>
  <si>
    <r>
      <t>Заявка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№ 22 на Фильтрующую загрузку </t>
    </r>
  </si>
  <si>
    <t>Заявка № 13 на Приборы, оборудование и матариалы для лабораторий</t>
  </si>
  <si>
    <t>Заявка №12 на Химреагенты, уголь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</si>
</sst>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_(* #,##0_);_(* \(#,##0\);_(* \-_);_(@_)"/>
    <numFmt numFmtId="166" formatCode="_(* #,##0_);_(* \(#,##0\);_(* &quot;-&quot;_);_(@_)"/>
    <numFmt numFmtId="167" formatCode="0.000"/>
    <numFmt numFmtId="168" formatCode="_-* #,##0.0_р_._-;\-* #,##0.0_р_._-;_-* &quot;-&quot;??_р_._-;_-@_-"/>
    <numFmt numFmtId="169" formatCode="_-* #,##0.000_р_._-;\-* #,##0.000_р_._-;_-* &quot;-&quot;??_р_._-;_-@_-"/>
    <numFmt numFmtId="170" formatCode="_(* #,##0.0_);_(* \(#,##0.0\);_(* \-_);_(@_)"/>
  </numFmts>
  <fonts count="4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28"/>
    </font>
    <font>
      <sz val="11"/>
      <name val="Times New Roman"/>
      <family val="1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10"/>
      <name val="Tahoma"/>
      <family val="2"/>
      <charset val="204"/>
    </font>
    <font>
      <sz val="10"/>
      <color rgb="FF002060"/>
      <name val="Arial"/>
      <family val="2"/>
      <charset val="204"/>
    </font>
    <font>
      <sz val="10"/>
      <color rgb="FF002060"/>
      <name val="Times New Roman"/>
      <family val="1"/>
    </font>
    <font>
      <sz val="10"/>
      <color rgb="FFFF0000"/>
      <name val="Arial Cyr"/>
      <charset val="204"/>
    </font>
    <font>
      <sz val="10"/>
      <color rgb="FFFF0000"/>
      <name val="Times New Roman"/>
      <family val="1"/>
    </font>
    <font>
      <sz val="10"/>
      <color rgb="FFFFFF00"/>
      <name val="Times New Roman"/>
      <family val="1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50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0" fillId="0" borderId="1" xfId="0" applyBorder="1"/>
    <xf numFmtId="0" fontId="8" fillId="0" borderId="0" xfId="0" applyFont="1"/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/>
    <xf numFmtId="0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0" borderId="1" xfId="0" applyNumberFormat="1" applyFont="1" applyBorder="1"/>
    <xf numFmtId="0" fontId="2" fillId="0" borderId="1" xfId="0" applyFont="1" applyBorder="1"/>
    <xf numFmtId="49" fontId="10" fillId="0" borderId="0" xfId="0" applyNumberFormat="1" applyFont="1" applyAlignment="1"/>
    <xf numFmtId="49" fontId="12" fillId="0" borderId="0" xfId="0" applyNumberFormat="1" applyFont="1"/>
    <xf numFmtId="49" fontId="2" fillId="0" borderId="0" xfId="0" applyNumberFormat="1" applyFont="1"/>
    <xf numFmtId="49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/>
    <xf numFmtId="0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0" fontId="15" fillId="0" borderId="0" xfId="0" applyFont="1"/>
    <xf numFmtId="49" fontId="10" fillId="0" borderId="0" xfId="4" applyNumberFormat="1" applyFont="1" applyAlignment="1"/>
    <xf numFmtId="0" fontId="11" fillId="0" borderId="0" xfId="4" applyFont="1" applyAlignment="1"/>
    <xf numFmtId="0" fontId="12" fillId="0" borderId="0" xfId="4" applyFont="1"/>
    <xf numFmtId="49" fontId="12" fillId="0" borderId="0" xfId="4" applyNumberFormat="1" applyFont="1"/>
    <xf numFmtId="0" fontId="12" fillId="0" borderId="0" xfId="4" applyNumberFormat="1" applyFont="1"/>
    <xf numFmtId="49" fontId="15" fillId="0" borderId="0" xfId="4" applyNumberFormat="1" applyFont="1" applyBorder="1" applyAlignment="1">
      <alignment horizontal="center"/>
    </xf>
    <xf numFmtId="0" fontId="2" fillId="0" borderId="0" xfId="4" applyFont="1" applyBorder="1"/>
    <xf numFmtId="0" fontId="2" fillId="0" borderId="0" xfId="4" applyNumberFormat="1" applyFont="1" applyBorder="1"/>
    <xf numFmtId="0" fontId="13" fillId="0" borderId="0" xfId="4" applyFont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wrapText="1"/>
    </xf>
    <xf numFmtId="0" fontId="12" fillId="0" borderId="0" xfId="4" applyNumberFormat="1" applyFont="1" applyAlignment="1">
      <alignment wrapText="1"/>
    </xf>
    <xf numFmtId="0" fontId="12" fillId="0" borderId="0" xfId="4" applyFont="1" applyAlignment="1">
      <alignment horizontal="left" wrapText="1"/>
    </xf>
    <xf numFmtId="0" fontId="24" fillId="0" borderId="0" xfId="4" applyFont="1"/>
    <xf numFmtId="0" fontId="12" fillId="0" borderId="0" xfId="0" applyFont="1" applyAlignment="1">
      <alignment horizontal="left"/>
    </xf>
    <xf numFmtId="0" fontId="12" fillId="0" borderId="0" xfId="4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9" fillId="0" borderId="0" xfId="36" applyFont="1" applyFill="1" applyBorder="1"/>
    <xf numFmtId="49" fontId="15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7" fillId="0" borderId="1" xfId="33" applyNumberFormat="1" applyFont="1" applyFill="1" applyBorder="1" applyAlignment="1">
      <alignment horizontal="center" vertical="center"/>
    </xf>
    <xf numFmtId="0" fontId="27" fillId="0" borderId="1" xfId="0" applyNumberFormat="1" applyFont="1" applyBorder="1"/>
    <xf numFmtId="0" fontId="0" fillId="0" borderId="1" xfId="35" applyFont="1" applyFill="1" applyBorder="1" applyAlignment="1">
      <alignment horizontal="center" vertical="center"/>
    </xf>
    <xf numFmtId="43" fontId="29" fillId="0" borderId="1" xfId="42" applyFont="1" applyBorder="1" applyAlignment="1">
      <alignment vertical="center"/>
    </xf>
    <xf numFmtId="0" fontId="5" fillId="0" borderId="1" xfId="0" applyFont="1" applyBorder="1" applyAlignment="1">
      <alignment horizontal="left"/>
    </xf>
    <xf numFmtId="167" fontId="5" fillId="0" borderId="1" xfId="0" applyNumberFormat="1" applyFont="1" applyBorder="1" applyAlignment="1">
      <alignment horizontal="center"/>
    </xf>
    <xf numFmtId="168" fontId="5" fillId="0" borderId="1" xfId="42" applyNumberFormat="1" applyFont="1" applyBorder="1" applyAlignment="1">
      <alignment horizontal="center"/>
    </xf>
    <xf numFmtId="168" fontId="29" fillId="0" borderId="1" xfId="42" applyNumberFormat="1" applyFont="1" applyBorder="1" applyAlignment="1">
      <alignment horizontal="right"/>
    </xf>
    <xf numFmtId="43" fontId="29" fillId="0" borderId="1" xfId="42" applyFont="1" applyBorder="1" applyAlignment="1">
      <alignment horizontal="right"/>
    </xf>
    <xf numFmtId="43" fontId="5" fillId="0" borderId="1" xfId="42" applyFont="1" applyBorder="1" applyAlignment="1">
      <alignment horizontal="right"/>
    </xf>
    <xf numFmtId="169" fontId="29" fillId="0" borderId="1" xfId="42" applyNumberFormat="1" applyFont="1" applyBorder="1" applyAlignment="1"/>
    <xf numFmtId="169" fontId="29" fillId="0" borderId="1" xfId="42" applyNumberFormat="1" applyFont="1" applyBorder="1" applyAlignment="1">
      <alignment horizontal="center"/>
    </xf>
    <xf numFmtId="0" fontId="27" fillId="0" borderId="3" xfId="0" applyFont="1" applyBorder="1" applyAlignment="1">
      <alignment wrapText="1"/>
    </xf>
    <xf numFmtId="0" fontId="27" fillId="0" borderId="4" xfId="0" applyNumberFormat="1" applyFont="1" applyBorder="1" applyAlignment="1">
      <alignment horizontal="center" wrapText="1"/>
    </xf>
    <xf numFmtId="0" fontId="27" fillId="0" borderId="1" xfId="0" applyNumberFormat="1" applyFont="1" applyBorder="1" applyAlignment="1">
      <alignment wrapText="1"/>
    </xf>
    <xf numFmtId="3" fontId="27" fillId="0" borderId="3" xfId="36" applyNumberFormat="1" applyFont="1" applyFill="1" applyBorder="1" applyAlignment="1">
      <alignment wrapText="1"/>
    </xf>
    <xf numFmtId="3" fontId="27" fillId="0" borderId="1" xfId="36" applyNumberFormat="1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/>
    </xf>
    <xf numFmtId="0" fontId="3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9" xfId="0" applyFont="1" applyBorder="1" applyAlignment="1">
      <alignment horizontal="left"/>
    </xf>
    <xf numFmtId="0" fontId="3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7" xfId="0" applyFont="1" applyBorder="1"/>
    <xf numFmtId="0" fontId="28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4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2" fillId="0" borderId="0" xfId="4" applyNumberFormat="1" applyFont="1" applyAlignment="1">
      <alignment horizontal="left"/>
    </xf>
    <xf numFmtId="0" fontId="12" fillId="0" borderId="0" xfId="4" applyNumberFormat="1" applyFont="1" applyAlignment="1">
      <alignment horizontal="left" wrapText="1"/>
    </xf>
    <xf numFmtId="0" fontId="24" fillId="0" borderId="0" xfId="4" applyFont="1" applyAlignment="1">
      <alignment horizontal="left"/>
    </xf>
    <xf numFmtId="0" fontId="24" fillId="0" borderId="0" xfId="4" applyFont="1" applyAlignment="1">
      <alignment horizontal="left" vertical="center"/>
    </xf>
    <xf numFmtId="0" fontId="0" fillId="0" borderId="4" xfId="0" applyBorder="1" applyAlignment="1"/>
    <xf numFmtId="0" fontId="0" fillId="0" borderId="10" xfId="0" applyBorder="1" applyAlignment="1"/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0" xfId="4" applyFont="1"/>
    <xf numFmtId="0" fontId="2" fillId="0" borderId="0" xfId="4" applyFont="1" applyAlignment="1">
      <alignment wrapText="1"/>
    </xf>
    <xf numFmtId="0" fontId="22" fillId="0" borderId="0" xfId="4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9" fillId="0" borderId="1" xfId="0" applyFont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7" xfId="0" applyFont="1" applyBorder="1"/>
    <xf numFmtId="49" fontId="9" fillId="0" borderId="7" xfId="0" applyNumberFormat="1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9" fillId="0" borderId="8" xfId="0" applyFont="1" applyBorder="1"/>
    <xf numFmtId="49" fontId="9" fillId="0" borderId="8" xfId="0" applyNumberFormat="1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0" fontId="9" fillId="0" borderId="14" xfId="32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7" xfId="35" applyFont="1" applyFill="1" applyBorder="1" applyAlignment="1">
      <alignment horizontal="justify" vertical="center"/>
    </xf>
    <xf numFmtId="0" fontId="35" fillId="0" borderId="7" xfId="35" applyFont="1" applyFill="1" applyBorder="1" applyAlignment="1">
      <alignment horizontal="justify" vertical="center"/>
    </xf>
    <xf numFmtId="0" fontId="9" fillId="0" borderId="7" xfId="35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9" fillId="0" borderId="7" xfId="33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35" applyFont="1" applyFill="1" applyBorder="1" applyAlignment="1">
      <alignment horizontal="justify" vertical="center"/>
    </xf>
    <xf numFmtId="0" fontId="35" fillId="0" borderId="8" xfId="35" applyFont="1" applyFill="1" applyBorder="1" applyAlignment="1">
      <alignment horizontal="justify" vertical="center"/>
    </xf>
    <xf numFmtId="0" fontId="9" fillId="0" borderId="8" xfId="35" applyFont="1" applyFill="1" applyBorder="1" applyAlignment="1">
      <alignment horizontal="center" vertical="center"/>
    </xf>
    <xf numFmtId="164" fontId="9" fillId="0" borderId="8" xfId="33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/>
    <xf numFmtId="49" fontId="9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35" applyFont="1" applyFill="1" applyBorder="1" applyAlignment="1">
      <alignment horizontal="justify" vertical="center"/>
    </xf>
    <xf numFmtId="0" fontId="35" fillId="0" borderId="9" xfId="35" applyFont="1" applyFill="1" applyBorder="1" applyAlignment="1">
      <alignment horizontal="justify" vertical="center"/>
    </xf>
    <xf numFmtId="0" fontId="9" fillId="0" borderId="9" xfId="35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9" xfId="33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9" xfId="0" applyFont="1" applyBorder="1"/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Fill="1" applyBorder="1" applyAlignment="1">
      <alignment wrapText="1"/>
    </xf>
    <xf numFmtId="0" fontId="9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Fill="1" applyBorder="1" applyAlignment="1">
      <alignment wrapText="1"/>
    </xf>
    <xf numFmtId="0" fontId="9" fillId="0" borderId="2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Fill="1" applyBorder="1" applyAlignment="1">
      <alignment wrapText="1"/>
    </xf>
    <xf numFmtId="0" fontId="9" fillId="0" borderId="24" xfId="0" applyFont="1" applyBorder="1"/>
    <xf numFmtId="49" fontId="9" fillId="0" borderId="24" xfId="0" applyNumberFormat="1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0" fillId="0" borderId="0" xfId="0" applyFont="1" applyBorder="1"/>
    <xf numFmtId="0" fontId="25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3" fillId="0" borderId="0" xfId="4" applyFont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8" xfId="37" applyFont="1" applyFill="1" applyBorder="1" applyAlignment="1">
      <alignment horizontal="left" vertical="center" wrapText="1"/>
    </xf>
    <xf numFmtId="0" fontId="9" fillId="0" borderId="8" xfId="37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8" xfId="37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67" fontId="9" fillId="0" borderId="8" xfId="37" applyNumberFormat="1" applyFont="1" applyFill="1" applyBorder="1" applyAlignment="1">
      <alignment horizontal="center"/>
    </xf>
    <xf numFmtId="167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43" fontId="9" fillId="0" borderId="8" xfId="40" applyFont="1" applyFill="1" applyBorder="1" applyAlignment="1" applyProtection="1">
      <alignment horizontal="center"/>
      <protection locked="0"/>
    </xf>
    <xf numFmtId="2" fontId="9" fillId="0" borderId="8" xfId="40" applyNumberFormat="1" applyFont="1" applyFill="1" applyBorder="1" applyAlignment="1" applyProtection="1">
      <alignment horizontal="center"/>
      <protection locked="0"/>
    </xf>
    <xf numFmtId="2" fontId="9" fillId="0" borderId="8" xfId="0" applyNumberFormat="1" applyFont="1" applyFill="1" applyBorder="1" applyAlignment="1">
      <alignment horizontal="center"/>
    </xf>
    <xf numFmtId="0" fontId="9" fillId="0" borderId="9" xfId="37" applyFont="1" applyFill="1" applyBorder="1" applyAlignment="1">
      <alignment horizontal="left" vertical="center" wrapText="1"/>
    </xf>
    <xf numFmtId="0" fontId="9" fillId="0" borderId="9" xfId="37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center"/>
    </xf>
    <xf numFmtId="167" fontId="9" fillId="0" borderId="9" xfId="37" applyNumberFormat="1" applyFont="1" applyFill="1" applyBorder="1" applyAlignment="1">
      <alignment horizontal="center"/>
    </xf>
    <xf numFmtId="167" fontId="9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0" borderId="0" xfId="0" applyFo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8" xfId="35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15" applyFont="1" applyBorder="1" applyAlignment="1">
      <alignment horizontal="center"/>
    </xf>
    <xf numFmtId="0" fontId="9" fillId="0" borderId="7" xfId="15" applyFont="1" applyBorder="1"/>
    <xf numFmtId="49" fontId="9" fillId="0" borderId="7" xfId="15" applyNumberFormat="1" applyFont="1" applyBorder="1" applyAlignment="1">
      <alignment horizontal="center"/>
    </xf>
    <xf numFmtId="0" fontId="9" fillId="0" borderId="8" xfId="15" applyFont="1" applyBorder="1" applyAlignment="1">
      <alignment horizontal="center"/>
    </xf>
    <xf numFmtId="0" fontId="9" fillId="0" borderId="8" xfId="15" applyFont="1" applyBorder="1"/>
    <xf numFmtId="49" fontId="9" fillId="0" borderId="8" xfId="15" applyNumberFormat="1" applyFont="1" applyBorder="1" applyAlignment="1">
      <alignment horizontal="center"/>
    </xf>
    <xf numFmtId="0" fontId="9" fillId="0" borderId="9" xfId="15" applyFont="1" applyBorder="1" applyAlignment="1">
      <alignment horizontal="center"/>
    </xf>
    <xf numFmtId="43" fontId="2" fillId="0" borderId="0" xfId="0" applyNumberFormat="1" applyFont="1"/>
    <xf numFmtId="2" fontId="9" fillId="3" borderId="8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31" fillId="0" borderId="0" xfId="0" applyFont="1"/>
    <xf numFmtId="0" fontId="12" fillId="0" borderId="0" xfId="0" applyFont="1" applyFill="1"/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8" xfId="43" applyNumberFormat="1" applyFont="1" applyFill="1" applyBorder="1" applyAlignment="1">
      <alignment horizontal="center"/>
    </xf>
    <xf numFmtId="1" fontId="9" fillId="0" borderId="8" xfId="43" applyNumberFormat="1" applyFont="1" applyFill="1" applyBorder="1" applyAlignment="1" applyProtection="1">
      <alignment horizontal="center"/>
      <protection locked="0"/>
    </xf>
    <xf numFmtId="0" fontId="37" fillId="0" borderId="8" xfId="0" applyFont="1" applyBorder="1" applyAlignment="1">
      <alignment vertical="top" wrapText="1"/>
    </xf>
    <xf numFmtId="0" fontId="37" fillId="0" borderId="8" xfId="0" applyFont="1" applyBorder="1"/>
    <xf numFmtId="49" fontId="9" fillId="0" borderId="8" xfId="21" applyNumberFormat="1" applyFont="1" applyBorder="1" applyAlignment="1">
      <alignment horizontal="center" vertical="center"/>
    </xf>
    <xf numFmtId="0" fontId="9" fillId="0" borderId="8" xfId="33" applyNumberFormat="1" applyFont="1" applyFill="1" applyBorder="1" applyAlignment="1">
      <alignment horizontal="center" vertical="center"/>
    </xf>
    <xf numFmtId="0" fontId="9" fillId="0" borderId="8" xfId="38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0" fontId="19" fillId="5" borderId="1" xfId="4" applyNumberFormat="1" applyFont="1" applyFill="1" applyBorder="1" applyAlignment="1">
      <alignment horizontal="center" vertical="center" textRotation="90" wrapText="1"/>
    </xf>
    <xf numFmtId="0" fontId="19" fillId="5" borderId="4" xfId="4" applyNumberFormat="1" applyFont="1" applyFill="1" applyBorder="1" applyAlignment="1">
      <alignment horizontal="center" vertical="center" textRotation="90" wrapText="1"/>
    </xf>
    <xf numFmtId="0" fontId="19" fillId="5" borderId="1" xfId="0" applyNumberFormat="1" applyFont="1" applyFill="1" applyBorder="1" applyAlignment="1">
      <alignment horizontal="center" vertical="center" wrapText="1"/>
    </xf>
    <xf numFmtId="1" fontId="9" fillId="0" borderId="8" xfId="21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8" xfId="35" applyNumberFormat="1" applyFont="1" applyFill="1" applyBorder="1" applyAlignment="1">
      <alignment horizontal="center" vertical="center"/>
    </xf>
    <xf numFmtId="1" fontId="9" fillId="0" borderId="8" xfId="33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2" fillId="0" borderId="0" xfId="4" applyNumberFormat="1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34" applyFont="1" applyFill="1" applyBorder="1" applyAlignment="1">
      <alignment horizontal="left" vertical="center"/>
    </xf>
    <xf numFmtId="0" fontId="9" fillId="0" borderId="8" xfId="34" applyFont="1" applyFill="1" applyBorder="1" applyAlignment="1">
      <alignment horizontal="center"/>
    </xf>
    <xf numFmtId="0" fontId="9" fillId="0" borderId="8" xfId="34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8" xfId="34" applyFont="1" applyFill="1" applyBorder="1"/>
    <xf numFmtId="0" fontId="0" fillId="0" borderId="8" xfId="0" applyFill="1" applyBorder="1" applyAlignment="1">
      <alignment horizontal="left" vertical="center" wrapText="1"/>
    </xf>
    <xf numFmtId="0" fontId="9" fillId="0" borderId="8" xfId="34" applyFont="1" applyBorder="1" applyAlignment="1">
      <alignment wrapText="1"/>
    </xf>
    <xf numFmtId="0" fontId="9" fillId="0" borderId="8" xfId="34" applyFont="1" applyBorder="1" applyAlignment="1">
      <alignment horizontal="left" vertical="center"/>
    </xf>
    <xf numFmtId="0" fontId="9" fillId="0" borderId="8" xfId="34" applyFont="1" applyBorder="1"/>
    <xf numFmtId="0" fontId="9" fillId="0" borderId="25" xfId="34" applyFont="1" applyFill="1" applyBorder="1" applyAlignment="1">
      <alignment vertical="center" wrapText="1"/>
    </xf>
    <xf numFmtId="0" fontId="9" fillId="0" borderId="25" xfId="34" applyFont="1" applyFill="1" applyBorder="1" applyAlignment="1">
      <alignment horizontal="left" vertical="center"/>
    </xf>
    <xf numFmtId="0" fontId="9" fillId="0" borderId="25" xfId="34" applyFont="1" applyFill="1" applyBorder="1" applyAlignment="1">
      <alignment horizontal="center"/>
    </xf>
    <xf numFmtId="0" fontId="9" fillId="0" borderId="25" xfId="0" applyFont="1" applyFill="1" applyBorder="1" applyAlignment="1">
      <alignment wrapText="1"/>
    </xf>
    <xf numFmtId="0" fontId="9" fillId="0" borderId="25" xfId="0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34" applyFont="1" applyFill="1" applyBorder="1" applyAlignment="1">
      <alignment wrapText="1"/>
    </xf>
    <xf numFmtId="0" fontId="9" fillId="0" borderId="25" xfId="34" applyFont="1" applyBorder="1"/>
    <xf numFmtId="0" fontId="9" fillId="0" borderId="25" xfId="34" applyFont="1" applyBorder="1" applyAlignment="1">
      <alignment horizontal="left" vertical="center"/>
    </xf>
    <xf numFmtId="0" fontId="9" fillId="0" borderId="25" xfId="34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34" applyFont="1" applyBorder="1" applyAlignment="1">
      <alignment horizontal="center"/>
    </xf>
    <xf numFmtId="0" fontId="9" fillId="0" borderId="27" xfId="0" applyFont="1" applyFill="1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21" fillId="0" borderId="0" xfId="0" applyFont="1"/>
    <xf numFmtId="0" fontId="9" fillId="0" borderId="7" xfId="0" applyNumberFormat="1" applyFont="1" applyBorder="1" applyAlignment="1">
      <alignment horizontal="center" vertical="center"/>
    </xf>
    <xf numFmtId="166" fontId="9" fillId="0" borderId="7" xfId="32" applyNumberFormat="1" applyFont="1" applyFill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 vertical="center"/>
    </xf>
    <xf numFmtId="166" fontId="9" fillId="0" borderId="8" xfId="32" applyNumberFormat="1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/>
    </xf>
    <xf numFmtId="166" fontId="9" fillId="0" borderId="9" xfId="32" applyNumberFormat="1" applyFont="1" applyFill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/>
    </xf>
    <xf numFmtId="170" fontId="40" fillId="0" borderId="8" xfId="32" applyNumberFormat="1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/>
    </xf>
    <xf numFmtId="0" fontId="40" fillId="0" borderId="8" xfId="0" applyFont="1" applyBorder="1" applyAlignment="1">
      <alignment horizontal="center"/>
    </xf>
    <xf numFmtId="1" fontId="40" fillId="0" borderId="8" xfId="0" applyNumberFormat="1" applyFont="1" applyBorder="1" applyAlignment="1">
      <alignment horizontal="center"/>
    </xf>
    <xf numFmtId="0" fontId="40" fillId="0" borderId="8" xfId="0" applyFont="1" applyBorder="1"/>
    <xf numFmtId="0" fontId="40" fillId="0" borderId="28" xfId="0" applyFont="1" applyBorder="1" applyAlignment="1">
      <alignment horizontal="center" vertical="center"/>
    </xf>
    <xf numFmtId="170" fontId="40" fillId="0" borderId="29" xfId="32" applyNumberFormat="1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left"/>
    </xf>
    <xf numFmtId="0" fontId="40" fillId="0" borderId="9" xfId="0" applyFont="1" applyBorder="1" applyAlignment="1">
      <alignment horizontal="center"/>
    </xf>
    <xf numFmtId="1" fontId="40" fillId="0" borderId="9" xfId="0" applyNumberFormat="1" applyFont="1" applyBorder="1" applyAlignment="1">
      <alignment horizontal="center"/>
    </xf>
    <xf numFmtId="0" fontId="40" fillId="0" borderId="9" xfId="0" applyFont="1" applyBorder="1"/>
    <xf numFmtId="0" fontId="40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 wrapText="1"/>
    </xf>
    <xf numFmtId="49" fontId="40" fillId="0" borderId="8" xfId="0" applyNumberFormat="1" applyFont="1" applyBorder="1" applyAlignment="1">
      <alignment horizontal="center" vertical="center"/>
    </xf>
    <xf numFmtId="1" fontId="40" fillId="0" borderId="8" xfId="0" applyNumberFormat="1" applyFont="1" applyBorder="1" applyAlignment="1">
      <alignment horizontal="center" vertical="center"/>
    </xf>
    <xf numFmtId="0" fontId="41" fillId="0" borderId="0" xfId="0" applyFont="1"/>
    <xf numFmtId="0" fontId="9" fillId="0" borderId="15" xfId="0" applyNumberFormat="1" applyFont="1" applyBorder="1" applyAlignment="1">
      <alignment horizontal="center"/>
    </xf>
    <xf numFmtId="0" fontId="9" fillId="0" borderId="7" xfId="36" applyFont="1" applyFill="1" applyBorder="1"/>
    <xf numFmtId="0" fontId="9" fillId="0" borderId="7" xfId="0" applyNumberFormat="1" applyFont="1" applyBorder="1"/>
    <xf numFmtId="0" fontId="42" fillId="0" borderId="0" xfId="0" applyFont="1"/>
    <xf numFmtId="0" fontId="43" fillId="0" borderId="0" xfId="0" applyFont="1"/>
    <xf numFmtId="0" fontId="9" fillId="0" borderId="16" xfId="0" applyFont="1" applyBorder="1" applyAlignment="1">
      <alignment wrapText="1"/>
    </xf>
    <xf numFmtId="0" fontId="9" fillId="6" borderId="31" xfId="36" applyFont="1" applyFill="1" applyBorder="1" applyAlignment="1">
      <alignment vertical="top" wrapText="1"/>
    </xf>
    <xf numFmtId="0" fontId="9" fillId="6" borderId="31" xfId="36" applyFont="1" applyFill="1" applyBorder="1" applyAlignment="1">
      <alignment wrapText="1"/>
    </xf>
    <xf numFmtId="165" fontId="26" fillId="0" borderId="32" xfId="32" applyNumberFormat="1" applyFont="1" applyFill="1" applyBorder="1" applyAlignment="1">
      <alignment horizontal="left" vertical="center" wrapText="1"/>
    </xf>
    <xf numFmtId="0" fontId="9" fillId="0" borderId="33" xfId="36" applyFont="1" applyFill="1" applyBorder="1" applyAlignment="1">
      <alignment wrapText="1"/>
    </xf>
    <xf numFmtId="166" fontId="26" fillId="0" borderId="34" xfId="32" applyNumberFormat="1" applyFont="1" applyFill="1" applyBorder="1" applyAlignment="1">
      <alignment horizontal="left" vertical="center" wrapText="1"/>
    </xf>
    <xf numFmtId="0" fontId="9" fillId="0" borderId="31" xfId="31" applyFont="1" applyFill="1" applyBorder="1"/>
    <xf numFmtId="0" fontId="9" fillId="7" borderId="1" xfId="31" applyFont="1" applyFill="1" applyBorder="1"/>
    <xf numFmtId="0" fontId="9" fillId="0" borderId="35" xfId="36" applyFont="1" applyFill="1" applyBorder="1" applyAlignment="1">
      <alignment wrapText="1"/>
    </xf>
    <xf numFmtId="0" fontId="9" fillId="0" borderId="1" xfId="31" applyFont="1" applyFill="1" applyBorder="1"/>
    <xf numFmtId="43" fontId="40" fillId="0" borderId="8" xfId="2" applyNumberFormat="1" applyFont="1" applyBorder="1" applyAlignment="1">
      <alignment horizontal="center" vertic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/>
    </xf>
    <xf numFmtId="166" fontId="9" fillId="0" borderId="37" xfId="32" applyNumberFormat="1" applyFont="1" applyFill="1" applyBorder="1" applyAlignment="1">
      <alignment horizontal="left" vertical="center" wrapText="1"/>
    </xf>
    <xf numFmtId="0" fontId="9" fillId="0" borderId="38" xfId="3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37" xfId="36" applyFont="1" applyFill="1" applyBorder="1"/>
    <xf numFmtId="0" fontId="9" fillId="0" borderId="37" xfId="0" applyNumberFormat="1" applyFont="1" applyBorder="1"/>
    <xf numFmtId="0" fontId="9" fillId="0" borderId="1" xfId="0" applyNumberFormat="1" applyFont="1" applyBorder="1" applyAlignment="1">
      <alignment horizontal="center"/>
    </xf>
    <xf numFmtId="166" fontId="9" fillId="0" borderId="1" xfId="32" applyNumberFormat="1" applyFont="1" applyFill="1" applyBorder="1" applyAlignment="1">
      <alignment horizontal="left" vertical="center" wrapText="1"/>
    </xf>
    <xf numFmtId="0" fontId="9" fillId="0" borderId="1" xfId="31" applyFont="1" applyFill="1" applyBorder="1" applyAlignment="1">
      <alignment horizontal="center" vertical="center" wrapText="1"/>
    </xf>
    <xf numFmtId="0" fontId="9" fillId="0" borderId="1" xfId="36" applyFont="1" applyFill="1" applyBorder="1"/>
    <xf numFmtId="0" fontId="9" fillId="0" borderId="1" xfId="0" applyNumberFormat="1" applyFont="1" applyBorder="1"/>
    <xf numFmtId="0" fontId="15" fillId="0" borderId="1" xfId="0" applyNumberFormat="1" applyFont="1" applyBorder="1"/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0" xfId="4" applyFont="1" applyFill="1" applyAlignment="1">
      <alignment wrapText="1"/>
    </xf>
    <xf numFmtId="0" fontId="24" fillId="0" borderId="0" xfId="4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9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13" fillId="0" borderId="0" xfId="4" applyFont="1" applyFill="1"/>
    <xf numFmtId="0" fontId="12" fillId="0" borderId="0" xfId="4" applyFont="1" applyFill="1"/>
    <xf numFmtId="0" fontId="12" fillId="0" borderId="0" xfId="4" applyNumberFormat="1" applyFont="1" applyFill="1"/>
    <xf numFmtId="0" fontId="12" fillId="0" borderId="0" xfId="4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4" applyNumberFormat="1" applyFont="1" applyFill="1" applyAlignment="1">
      <alignment wrapText="1"/>
    </xf>
    <xf numFmtId="0" fontId="9" fillId="0" borderId="7" xfId="0" applyFont="1" applyFill="1" applyBorder="1"/>
    <xf numFmtId="0" fontId="44" fillId="0" borderId="0" xfId="0" applyFont="1" applyFill="1" applyBorder="1"/>
    <xf numFmtId="0" fontId="9" fillId="0" borderId="8" xfId="37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49" fontId="9" fillId="0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12" fillId="0" borderId="0" xfId="4" applyFont="1" applyFill="1" applyAlignment="1">
      <alignment horizontal="left"/>
    </xf>
    <xf numFmtId="0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left" wrapText="1"/>
    </xf>
    <xf numFmtId="0" fontId="12" fillId="0" borderId="0" xfId="4" applyNumberFormat="1" applyFont="1" applyFill="1" applyAlignment="1">
      <alignment horizontal="left" wrapText="1"/>
    </xf>
    <xf numFmtId="0" fontId="12" fillId="0" borderId="0" xfId="4" applyFont="1" applyFill="1" applyAlignment="1">
      <alignment horizontal="left" vertical="center"/>
    </xf>
    <xf numFmtId="49" fontId="19" fillId="0" borderId="2" xfId="4" applyNumberFormat="1" applyFont="1" applyFill="1" applyBorder="1" applyAlignment="1">
      <alignment horizontal="center" vertical="center" wrapText="1"/>
    </xf>
    <xf numFmtId="0" fontId="39" fillId="0" borderId="4" xfId="4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justify" wrapText="1"/>
    </xf>
    <xf numFmtId="0" fontId="9" fillId="0" borderId="1" xfId="35" applyFont="1" applyFill="1" applyBorder="1" applyAlignment="1">
      <alignment horizontal="justify" vertical="center"/>
    </xf>
    <xf numFmtId="0" fontId="9" fillId="0" borderId="1" xfId="35" applyFont="1" applyFill="1" applyBorder="1" applyAlignment="1">
      <alignment horizontal="center" vertical="center"/>
    </xf>
    <xf numFmtId="0" fontId="9" fillId="0" borderId="1" xfId="33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45" fillId="0" borderId="0" xfId="0" applyFont="1"/>
    <xf numFmtId="0" fontId="46" fillId="0" borderId="1" xfId="0" applyFont="1" applyFill="1" applyBorder="1"/>
    <xf numFmtId="0" fontId="9" fillId="0" borderId="5" xfId="3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top" wrapText="1"/>
    </xf>
    <xf numFmtId="0" fontId="9" fillId="0" borderId="1" xfId="4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top" wrapText="1"/>
    </xf>
    <xf numFmtId="49" fontId="9" fillId="0" borderId="39" xfId="4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justify" wrapText="1"/>
    </xf>
    <xf numFmtId="0" fontId="9" fillId="0" borderId="39" xfId="35" applyFont="1" applyFill="1" applyBorder="1" applyAlignment="1">
      <alignment horizontal="justify" vertical="center"/>
    </xf>
    <xf numFmtId="0" fontId="9" fillId="0" borderId="39" xfId="35" applyFont="1" applyFill="1" applyBorder="1" applyAlignment="1">
      <alignment horizontal="center" vertical="center"/>
    </xf>
    <xf numFmtId="0" fontId="9" fillId="0" borderId="39" xfId="3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 wrapText="1"/>
    </xf>
    <xf numFmtId="0" fontId="9" fillId="0" borderId="5" xfId="35" applyFont="1" applyFill="1" applyBorder="1" applyAlignment="1">
      <alignment horizontal="justify" vertical="center"/>
    </xf>
    <xf numFmtId="0" fontId="9" fillId="0" borderId="5" xfId="33" applyNumberFormat="1" applyFont="1" applyFill="1" applyBorder="1" applyAlignment="1">
      <alignment horizontal="center" vertical="center"/>
    </xf>
    <xf numFmtId="0" fontId="46" fillId="0" borderId="2" xfId="0" applyFont="1" applyFill="1" applyBorder="1"/>
    <xf numFmtId="0" fontId="9" fillId="0" borderId="2" xfId="4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35" applyFont="1" applyFill="1" applyBorder="1" applyAlignment="1">
      <alignment horizontal="center" vertical="center"/>
    </xf>
    <xf numFmtId="0" fontId="9" fillId="0" borderId="2" xfId="33" applyNumberFormat="1" applyFont="1" applyFill="1" applyBorder="1" applyAlignment="1">
      <alignment horizontal="center" vertical="center"/>
    </xf>
    <xf numFmtId="49" fontId="9" fillId="0" borderId="1" xfId="33" applyNumberFormat="1" applyFont="1" applyFill="1" applyBorder="1" applyAlignment="1">
      <alignment horizontal="center" vertical="center"/>
    </xf>
    <xf numFmtId="49" fontId="9" fillId="0" borderId="2" xfId="4" applyNumberFormat="1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8" fillId="0" borderId="40" xfId="0" applyFont="1" applyBorder="1" applyAlignment="1">
      <alignment horizontal="left"/>
    </xf>
    <xf numFmtId="0" fontId="3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12" fillId="0" borderId="0" xfId="4" applyFont="1" applyAlignment="1">
      <alignment wrapText="1"/>
    </xf>
    <xf numFmtId="0" fontId="20" fillId="0" borderId="0" xfId="4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4" applyFont="1" applyAlignment="1">
      <alignment horizontal="left" wrapText="1"/>
    </xf>
    <xf numFmtId="0" fontId="12" fillId="0" borderId="0" xfId="4" applyFont="1" applyAlignment="1">
      <alignment horizontal="left" vertical="center" wrapText="1"/>
    </xf>
    <xf numFmtId="0" fontId="19" fillId="5" borderId="5" xfId="4" applyNumberFormat="1" applyFont="1" applyFill="1" applyBorder="1" applyAlignment="1">
      <alignment horizontal="center" vertical="center" wrapText="1"/>
    </xf>
    <xf numFmtId="0" fontId="19" fillId="5" borderId="2" xfId="4" applyNumberFormat="1" applyFont="1" applyFill="1" applyBorder="1" applyAlignment="1">
      <alignment horizontal="center" vertical="center" wrapText="1"/>
    </xf>
    <xf numFmtId="0" fontId="19" fillId="5" borderId="4" xfId="4" applyNumberFormat="1" applyFont="1" applyFill="1" applyBorder="1" applyAlignment="1">
      <alignment horizontal="center" vertical="center" wrapText="1"/>
    </xf>
    <xf numFmtId="0" fontId="19" fillId="5" borderId="10" xfId="4" applyNumberFormat="1" applyFont="1" applyFill="1" applyBorder="1" applyAlignment="1">
      <alignment horizontal="center" vertical="center" wrapText="1"/>
    </xf>
    <xf numFmtId="0" fontId="19" fillId="5" borderId="3" xfId="4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9" fillId="5" borderId="5" xfId="4" applyNumberFormat="1" applyFont="1" applyFill="1" applyBorder="1" applyAlignment="1">
      <alignment horizontal="center" vertical="center" wrapText="1"/>
    </xf>
    <xf numFmtId="49" fontId="19" fillId="5" borderId="2" xfId="4" applyNumberFormat="1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 wrapText="1"/>
    </xf>
    <xf numFmtId="0" fontId="19" fillId="5" borderId="2" xfId="4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0" fillId="0" borderId="0" xfId="4" applyAlignment="1">
      <alignment horizontal="left" wrapText="1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6" fillId="0" borderId="4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19" fillId="0" borderId="5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left" vertical="center" wrapText="1"/>
    </xf>
    <xf numFmtId="0" fontId="12" fillId="0" borderId="0" xfId="4" applyFont="1" applyFill="1" applyAlignment="1">
      <alignment wrapText="1"/>
    </xf>
    <xf numFmtId="0" fontId="20" fillId="0" borderId="0" xfId="4" applyFill="1" applyAlignment="1">
      <alignment wrapText="1"/>
    </xf>
    <xf numFmtId="0" fontId="22" fillId="0" borderId="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12" fillId="0" borderId="0" xfId="4" applyFont="1" applyFill="1" applyAlignment="1">
      <alignment horizontal="left" wrapText="1"/>
    </xf>
    <xf numFmtId="0" fontId="20" fillId="0" borderId="0" xfId="4" applyFill="1" applyAlignment="1">
      <alignment horizontal="left" wrapText="1"/>
    </xf>
    <xf numFmtId="0" fontId="8" fillId="0" borderId="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21" fillId="5" borderId="43" xfId="0" applyNumberFormat="1" applyFont="1" applyFill="1" applyBorder="1" applyAlignment="1">
      <alignment horizontal="center" vertical="center" wrapText="1"/>
    </xf>
    <xf numFmtId="49" fontId="21" fillId="5" borderId="41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2" fillId="5" borderId="5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1" fillId="5" borderId="4" xfId="0" applyNumberFormat="1" applyFont="1" applyFill="1" applyBorder="1" applyAlignment="1">
      <alignment horizontal="center" vertical="center" wrapText="1"/>
    </xf>
    <xf numFmtId="0" fontId="21" fillId="5" borderId="10" xfId="0" applyNumberFormat="1" applyFont="1" applyFill="1" applyBorder="1" applyAlignment="1">
      <alignment horizontal="center" vertical="center" wrapText="1"/>
    </xf>
    <xf numFmtId="0" fontId="21" fillId="5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10" fillId="0" borderId="0" xfId="4" applyNumberFormat="1" applyFont="1" applyAlignment="1">
      <alignment horizontal="center"/>
    </xf>
    <xf numFmtId="0" fontId="23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9" fillId="0" borderId="4" xfId="4" applyFont="1" applyBorder="1" applyAlignment="1">
      <alignment horizontal="right"/>
    </xf>
    <xf numFmtId="0" fontId="9" fillId="0" borderId="10" xfId="4" applyFont="1" applyBorder="1" applyAlignment="1">
      <alignment horizontal="right"/>
    </xf>
    <xf numFmtId="0" fontId="33" fillId="5" borderId="5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36" fillId="0" borderId="4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4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36" fillId="0" borderId="4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44">
    <cellStyle name="_x000a_bidires=100_x000d_" xfId="1"/>
    <cellStyle name="Денежный 10" xfId="2"/>
    <cellStyle name="Денежный 7" xfId="3"/>
    <cellStyle name="Обычный" xfId="0" builtinId="0"/>
    <cellStyle name="Обычный 2" xfId="4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16" xfId="11"/>
    <cellStyle name="Обычный 2 17" xfId="12"/>
    <cellStyle name="Обычный 2 18" xfId="13"/>
    <cellStyle name="Обычный 2 19" xfId="14"/>
    <cellStyle name="Обычный 2 2" xfId="15"/>
    <cellStyle name="Обычный 2 20" xfId="16"/>
    <cellStyle name="Обычный 2 21" xfId="17"/>
    <cellStyle name="Обычный 2 22" xfId="18"/>
    <cellStyle name="Обычный 2 23" xfId="19"/>
    <cellStyle name="Обычный 2 24" xfId="20"/>
    <cellStyle name="Обычный 2 25" xfId="21"/>
    <cellStyle name="Обычный 2 26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9"/>
    <cellStyle name="Обычный 3" xfId="30"/>
    <cellStyle name="Обычный 7" xfId="31"/>
    <cellStyle name="Обычный_Бизнес-план 2005 г. (РВК)1 экспериментальн 2 со 2 квартала_1" xfId="32"/>
    <cellStyle name="Обычный_заявка-Оренбург" xfId="33"/>
    <cellStyle name="Обычный_Спецодежда" xfId="34"/>
    <cellStyle name="Обычный_Ф11-технолог.оборудование" xfId="35"/>
    <cellStyle name="Обычный_Формы для составления бизнес-плана по ТМЦ  ГСМ  Хим  КР ЭлЭ для ФЭД" xfId="36"/>
    <cellStyle name="Обычный_Шаблон бюджета1" xfId="37"/>
    <cellStyle name="Обычный_Шаблон бюджета1 2" xfId="38"/>
    <cellStyle name="Стиль 1" xfId="39"/>
    <cellStyle name="Финансовый" xfId="40" builtinId="3"/>
    <cellStyle name="Финансовый 10" xfId="41"/>
    <cellStyle name="Финансовый 20" xfId="42"/>
    <cellStyle name="Финансовый 21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8</xdr:row>
      <xdr:rowOff>180975</xdr:rowOff>
    </xdr:from>
    <xdr:to>
      <xdr:col>0</xdr:col>
      <xdr:colOff>190500</xdr:colOff>
      <xdr:row>8</xdr:row>
      <xdr:rowOff>180975</xdr:rowOff>
    </xdr:to>
    <xdr:pic>
      <xdr:nvPicPr>
        <xdr:cNvPr id="18469" name="Picture 1" descr="http://www.lnc.ru/i/pi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2933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045" name="Line 8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046" name="Line 9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047" name="Line 8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2528" name="Line 9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2529" name="Line 8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304</xdr:row>
      <xdr:rowOff>133350</xdr:rowOff>
    </xdr:from>
    <xdr:to>
      <xdr:col>2</xdr:col>
      <xdr:colOff>333375</xdr:colOff>
      <xdr:row>304</xdr:row>
      <xdr:rowOff>133350</xdr:rowOff>
    </xdr:to>
    <xdr:sp macro="" textlink="">
      <xdr:nvSpPr>
        <xdr:cNvPr id="22530" name="Line 9"/>
        <xdr:cNvSpPr>
          <a:spLocks noChangeShapeType="1"/>
        </xdr:cNvSpPr>
      </xdr:nvSpPr>
      <xdr:spPr bwMode="auto">
        <a:xfrm>
          <a:off x="3114675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2531" name="Line 8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304</xdr:row>
      <xdr:rowOff>133350</xdr:rowOff>
    </xdr:from>
    <xdr:to>
      <xdr:col>3</xdr:col>
      <xdr:colOff>333375</xdr:colOff>
      <xdr:row>304</xdr:row>
      <xdr:rowOff>133350</xdr:rowOff>
    </xdr:to>
    <xdr:sp macro="" textlink="">
      <xdr:nvSpPr>
        <xdr:cNvPr id="22532" name="Line 9"/>
        <xdr:cNvSpPr>
          <a:spLocks noChangeShapeType="1"/>
        </xdr:cNvSpPr>
      </xdr:nvSpPr>
      <xdr:spPr bwMode="auto">
        <a:xfrm>
          <a:off x="4095750" y="677227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Q69"/>
  <sheetViews>
    <sheetView view="pageBreakPreview" zoomScale="85" zoomScaleSheetLayoutView="85" workbookViewId="0">
      <pane ySplit="6" topLeftCell="A28" activePane="bottomLeft" state="frozen"/>
      <selection pane="bottomLeft" activeCell="B37" sqref="B37"/>
    </sheetView>
  </sheetViews>
  <sheetFormatPr defaultRowHeight="12.75"/>
  <cols>
    <col min="1" max="1" width="4.42578125" style="18" customWidth="1"/>
    <col min="2" max="2" width="38.140625" style="1" customWidth="1"/>
    <col min="3" max="3" width="14.42578125" style="1" bestFit="1" customWidth="1"/>
    <col min="4" max="4" width="9.7109375" style="1" bestFit="1" customWidth="1"/>
    <col min="5" max="5" width="8.28515625" style="2" customWidth="1"/>
    <col min="6" max="17" width="6.4257812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3.25" customHeight="1">
      <c r="A2" s="433" t="s">
        <v>1944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66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1.7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>
      <c r="A7" s="148">
        <v>1</v>
      </c>
      <c r="B7" s="149" t="s">
        <v>188</v>
      </c>
      <c r="C7" s="150"/>
      <c r="D7" s="151" t="s">
        <v>527</v>
      </c>
      <c r="E7" s="152">
        <f t="shared" ref="E7:E39" si="0">SUM(F7:Q7)</f>
        <v>589</v>
      </c>
      <c r="F7" s="153">
        <v>0</v>
      </c>
      <c r="G7" s="153">
        <v>130</v>
      </c>
      <c r="H7" s="153">
        <v>65</v>
      </c>
      <c r="I7" s="153">
        <v>3</v>
      </c>
      <c r="J7" s="153">
        <v>25</v>
      </c>
      <c r="K7" s="153">
        <v>0</v>
      </c>
      <c r="L7" s="153">
        <v>0</v>
      </c>
      <c r="M7" s="153">
        <v>3</v>
      </c>
      <c r="N7" s="153">
        <v>0</v>
      </c>
      <c r="O7" s="153">
        <v>0</v>
      </c>
      <c r="P7" s="153">
        <v>360</v>
      </c>
      <c r="Q7" s="153">
        <v>3</v>
      </c>
    </row>
    <row r="8" spans="1:17">
      <c r="A8" s="154">
        <f>A7+1</f>
        <v>2</v>
      </c>
      <c r="B8" s="155" t="s">
        <v>189</v>
      </c>
      <c r="C8" s="156"/>
      <c r="D8" s="157" t="s">
        <v>527</v>
      </c>
      <c r="E8" s="133">
        <f t="shared" si="0"/>
        <v>3560</v>
      </c>
      <c r="F8" s="158">
        <v>270</v>
      </c>
      <c r="G8" s="158">
        <v>330</v>
      </c>
      <c r="H8" s="158">
        <v>270</v>
      </c>
      <c r="I8" s="158">
        <v>305</v>
      </c>
      <c r="J8" s="158">
        <v>305</v>
      </c>
      <c r="K8" s="158">
        <v>430</v>
      </c>
      <c r="L8" s="158">
        <v>270</v>
      </c>
      <c r="M8" s="158">
        <v>270</v>
      </c>
      <c r="N8" s="158">
        <v>280</v>
      </c>
      <c r="O8" s="158">
        <v>280</v>
      </c>
      <c r="P8" s="158">
        <v>270</v>
      </c>
      <c r="Q8" s="158">
        <v>280</v>
      </c>
    </row>
    <row r="9" spans="1:17">
      <c r="A9" s="154">
        <f>A8+1</f>
        <v>3</v>
      </c>
      <c r="B9" s="155" t="s">
        <v>190</v>
      </c>
      <c r="C9" s="156"/>
      <c r="D9" s="157" t="s">
        <v>527</v>
      </c>
      <c r="E9" s="133">
        <f t="shared" si="0"/>
        <v>1110</v>
      </c>
      <c r="F9" s="158">
        <v>0</v>
      </c>
      <c r="G9" s="158">
        <v>45</v>
      </c>
      <c r="H9" s="158">
        <v>0</v>
      </c>
      <c r="I9" s="158">
        <f>25+220</f>
        <v>245</v>
      </c>
      <c r="J9" s="158">
        <v>220</v>
      </c>
      <c r="K9" s="158">
        <f>25+220</f>
        <v>245</v>
      </c>
      <c r="L9" s="158">
        <v>230</v>
      </c>
      <c r="M9" s="158">
        <v>0</v>
      </c>
      <c r="N9" s="158">
        <v>0</v>
      </c>
      <c r="O9" s="158">
        <v>125</v>
      </c>
      <c r="P9" s="158">
        <v>0</v>
      </c>
      <c r="Q9" s="158">
        <v>0</v>
      </c>
    </row>
    <row r="10" spans="1:17">
      <c r="A10" s="154">
        <f t="shared" ref="A10:A39" si="1">A9+1</f>
        <v>4</v>
      </c>
      <c r="B10" s="159" t="s">
        <v>191</v>
      </c>
      <c r="C10" s="160"/>
      <c r="D10" s="133" t="s">
        <v>527</v>
      </c>
      <c r="E10" s="133">
        <f t="shared" si="0"/>
        <v>320</v>
      </c>
      <c r="F10" s="133">
        <v>20</v>
      </c>
      <c r="G10" s="133">
        <v>20</v>
      </c>
      <c r="H10" s="133">
        <v>40</v>
      </c>
      <c r="I10" s="133">
        <v>20</v>
      </c>
      <c r="J10" s="133">
        <v>40</v>
      </c>
      <c r="K10" s="133">
        <v>20</v>
      </c>
      <c r="L10" s="133">
        <v>20</v>
      </c>
      <c r="M10" s="133">
        <v>40</v>
      </c>
      <c r="N10" s="133">
        <v>20</v>
      </c>
      <c r="O10" s="133">
        <v>40</v>
      </c>
      <c r="P10" s="133">
        <v>20</v>
      </c>
      <c r="Q10" s="133">
        <v>20</v>
      </c>
    </row>
    <row r="11" spans="1:17">
      <c r="A11" s="154">
        <f>A10+1</f>
        <v>5</v>
      </c>
      <c r="B11" s="159" t="s">
        <v>199</v>
      </c>
      <c r="C11" s="160"/>
      <c r="D11" s="133" t="s">
        <v>527</v>
      </c>
      <c r="E11" s="133">
        <f t="shared" si="0"/>
        <v>120</v>
      </c>
      <c r="F11" s="133">
        <v>10</v>
      </c>
      <c r="G11" s="133">
        <v>10</v>
      </c>
      <c r="H11" s="133">
        <v>10</v>
      </c>
      <c r="I11" s="133">
        <v>10</v>
      </c>
      <c r="J11" s="133">
        <v>10</v>
      </c>
      <c r="K11" s="133">
        <v>10</v>
      </c>
      <c r="L11" s="133">
        <v>10</v>
      </c>
      <c r="M11" s="133">
        <v>10</v>
      </c>
      <c r="N11" s="133">
        <v>10</v>
      </c>
      <c r="O11" s="133">
        <v>10</v>
      </c>
      <c r="P11" s="133">
        <v>10</v>
      </c>
      <c r="Q11" s="133">
        <v>10</v>
      </c>
    </row>
    <row r="12" spans="1:17">
      <c r="A12" s="154">
        <f t="shared" si="1"/>
        <v>6</v>
      </c>
      <c r="B12" s="159" t="s">
        <v>200</v>
      </c>
      <c r="C12" s="160"/>
      <c r="D12" s="133" t="s">
        <v>527</v>
      </c>
      <c r="E12" s="133">
        <f t="shared" si="0"/>
        <v>96</v>
      </c>
      <c r="F12" s="133">
        <v>8</v>
      </c>
      <c r="G12" s="133">
        <v>8</v>
      </c>
      <c r="H12" s="133">
        <v>8</v>
      </c>
      <c r="I12" s="133">
        <v>8</v>
      </c>
      <c r="J12" s="133">
        <v>8</v>
      </c>
      <c r="K12" s="133">
        <v>8</v>
      </c>
      <c r="L12" s="133">
        <v>8</v>
      </c>
      <c r="M12" s="133">
        <v>8</v>
      </c>
      <c r="N12" s="133">
        <v>8</v>
      </c>
      <c r="O12" s="133">
        <v>8</v>
      </c>
      <c r="P12" s="133">
        <v>8</v>
      </c>
      <c r="Q12" s="133">
        <v>8</v>
      </c>
    </row>
    <row r="13" spans="1:17" s="5" customFormat="1" ht="18.75">
      <c r="A13" s="154">
        <f t="shared" si="1"/>
        <v>7</v>
      </c>
      <c r="B13" s="159" t="s">
        <v>205</v>
      </c>
      <c r="C13" s="160"/>
      <c r="D13" s="133" t="s">
        <v>528</v>
      </c>
      <c r="E13" s="133">
        <f t="shared" si="0"/>
        <v>350</v>
      </c>
      <c r="F13" s="133"/>
      <c r="G13" s="133"/>
      <c r="H13" s="133">
        <v>100</v>
      </c>
      <c r="I13" s="133"/>
      <c r="J13" s="133"/>
      <c r="K13" s="133">
        <v>100</v>
      </c>
      <c r="L13" s="133"/>
      <c r="M13" s="133"/>
      <c r="N13" s="133">
        <v>100</v>
      </c>
      <c r="O13" s="133"/>
      <c r="P13" s="133"/>
      <c r="Q13" s="133">
        <v>50</v>
      </c>
    </row>
    <row r="14" spans="1:17" s="5" customFormat="1" ht="18.75">
      <c r="A14" s="154">
        <f t="shared" si="1"/>
        <v>8</v>
      </c>
      <c r="B14" s="159" t="s">
        <v>206</v>
      </c>
      <c r="C14" s="160"/>
      <c r="D14" s="133" t="s">
        <v>528</v>
      </c>
      <c r="E14" s="133">
        <f t="shared" si="0"/>
        <v>350</v>
      </c>
      <c r="F14" s="133"/>
      <c r="G14" s="133">
        <v>100</v>
      </c>
      <c r="H14" s="133"/>
      <c r="I14" s="133"/>
      <c r="J14" s="133">
        <v>100</v>
      </c>
      <c r="K14" s="133"/>
      <c r="L14" s="133"/>
      <c r="M14" s="133">
        <v>100</v>
      </c>
      <c r="N14" s="133"/>
      <c r="O14" s="133"/>
      <c r="P14" s="133">
        <v>50</v>
      </c>
      <c r="Q14" s="133"/>
    </row>
    <row r="15" spans="1:17" s="5" customFormat="1" ht="18.75">
      <c r="A15" s="154">
        <f t="shared" si="1"/>
        <v>9</v>
      </c>
      <c r="B15" s="127" t="s">
        <v>207</v>
      </c>
      <c r="C15" s="127"/>
      <c r="D15" s="161" t="s">
        <v>527</v>
      </c>
      <c r="E15" s="133">
        <f t="shared" si="0"/>
        <v>30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30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</row>
    <row r="16" spans="1:17" s="5" customFormat="1" ht="18.75">
      <c r="A16" s="154">
        <f t="shared" si="1"/>
        <v>10</v>
      </c>
      <c r="B16" s="159" t="s">
        <v>208</v>
      </c>
      <c r="C16" s="160"/>
      <c r="D16" s="133" t="s">
        <v>527</v>
      </c>
      <c r="E16" s="133">
        <f t="shared" si="0"/>
        <v>24</v>
      </c>
      <c r="F16" s="133">
        <v>2</v>
      </c>
      <c r="G16" s="133">
        <v>2</v>
      </c>
      <c r="H16" s="133">
        <v>2</v>
      </c>
      <c r="I16" s="133">
        <v>2</v>
      </c>
      <c r="J16" s="133">
        <v>2</v>
      </c>
      <c r="K16" s="133">
        <v>2</v>
      </c>
      <c r="L16" s="133">
        <v>2</v>
      </c>
      <c r="M16" s="133">
        <v>2</v>
      </c>
      <c r="N16" s="133">
        <v>2</v>
      </c>
      <c r="O16" s="133">
        <v>2</v>
      </c>
      <c r="P16" s="133">
        <v>2</v>
      </c>
      <c r="Q16" s="133">
        <v>2</v>
      </c>
    </row>
    <row r="17" spans="1:17" s="246" customFormat="1" ht="18.75">
      <c r="A17" s="125">
        <f t="shared" si="1"/>
        <v>11</v>
      </c>
      <c r="B17" s="159" t="s">
        <v>1850</v>
      </c>
      <c r="C17" s="160"/>
      <c r="D17" s="133" t="s">
        <v>528</v>
      </c>
      <c r="E17" s="133">
        <f t="shared" si="0"/>
        <v>250</v>
      </c>
      <c r="F17" s="133"/>
      <c r="G17" s="133"/>
      <c r="H17" s="133">
        <v>50</v>
      </c>
      <c r="I17" s="133"/>
      <c r="J17" s="133">
        <v>50</v>
      </c>
      <c r="K17" s="133"/>
      <c r="L17" s="133">
        <v>50</v>
      </c>
      <c r="M17" s="133"/>
      <c r="N17" s="133">
        <v>50</v>
      </c>
      <c r="O17" s="133"/>
      <c r="P17" s="133">
        <v>50</v>
      </c>
      <c r="Q17" s="133"/>
    </row>
    <row r="18" spans="1:17" s="5" customFormat="1" ht="18.75">
      <c r="A18" s="154">
        <f>A17+1</f>
        <v>12</v>
      </c>
      <c r="B18" s="159" t="s">
        <v>201</v>
      </c>
      <c r="C18" s="160"/>
      <c r="D18" s="133" t="s">
        <v>527</v>
      </c>
      <c r="E18" s="133">
        <f t="shared" si="0"/>
        <v>100</v>
      </c>
      <c r="F18" s="133"/>
      <c r="G18" s="133"/>
      <c r="H18" s="133"/>
      <c r="I18" s="133"/>
      <c r="J18" s="133">
        <v>50</v>
      </c>
      <c r="K18" s="133"/>
      <c r="L18" s="133"/>
      <c r="M18" s="133"/>
      <c r="N18" s="133"/>
      <c r="O18" s="133"/>
      <c r="P18" s="133">
        <v>50</v>
      </c>
      <c r="Q18" s="133"/>
    </row>
    <row r="19" spans="1:17" s="5" customFormat="1" ht="18.75">
      <c r="A19" s="154">
        <f t="shared" si="1"/>
        <v>13</v>
      </c>
      <c r="B19" s="159" t="s">
        <v>202</v>
      </c>
      <c r="C19" s="160"/>
      <c r="D19" s="133" t="s">
        <v>527</v>
      </c>
      <c r="E19" s="133">
        <f t="shared" si="0"/>
        <v>100</v>
      </c>
      <c r="F19" s="133"/>
      <c r="G19" s="133"/>
      <c r="H19" s="133">
        <v>50</v>
      </c>
      <c r="I19" s="133"/>
      <c r="J19" s="133"/>
      <c r="K19" s="133"/>
      <c r="L19" s="133"/>
      <c r="M19" s="133"/>
      <c r="N19" s="133">
        <v>50</v>
      </c>
      <c r="O19" s="133"/>
      <c r="P19" s="133"/>
      <c r="Q19" s="133"/>
    </row>
    <row r="20" spans="1:17" s="5" customFormat="1" ht="18.75">
      <c r="A20" s="154">
        <f t="shared" si="1"/>
        <v>14</v>
      </c>
      <c r="B20" s="159" t="s">
        <v>590</v>
      </c>
      <c r="C20" s="160"/>
      <c r="D20" s="133" t="s">
        <v>527</v>
      </c>
      <c r="E20" s="133">
        <f t="shared" si="0"/>
        <v>5</v>
      </c>
      <c r="F20" s="133"/>
      <c r="G20" s="133"/>
      <c r="H20" s="133">
        <v>2.5</v>
      </c>
      <c r="I20" s="133"/>
      <c r="J20" s="133"/>
      <c r="K20" s="133"/>
      <c r="L20" s="133"/>
      <c r="M20" s="133"/>
      <c r="N20" s="133">
        <v>2.5</v>
      </c>
      <c r="O20" s="133"/>
      <c r="P20" s="133"/>
      <c r="Q20" s="133"/>
    </row>
    <row r="21" spans="1:17" s="5" customFormat="1" ht="18.75">
      <c r="A21" s="154">
        <f t="shared" si="1"/>
        <v>15</v>
      </c>
      <c r="B21" s="127" t="s">
        <v>185</v>
      </c>
      <c r="C21" s="127"/>
      <c r="D21" s="161" t="s">
        <v>527</v>
      </c>
      <c r="E21" s="133">
        <f t="shared" si="0"/>
        <v>200</v>
      </c>
      <c r="F21" s="162">
        <v>0</v>
      </c>
      <c r="G21" s="162">
        <v>100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100</v>
      </c>
      <c r="N21" s="162">
        <v>0</v>
      </c>
      <c r="O21" s="162">
        <v>0</v>
      </c>
      <c r="P21" s="162">
        <v>0</v>
      </c>
      <c r="Q21" s="162">
        <v>0</v>
      </c>
    </row>
    <row r="22" spans="1:17" s="5" customFormat="1" ht="18.75">
      <c r="A22" s="154">
        <f t="shared" si="1"/>
        <v>16</v>
      </c>
      <c r="B22" s="127" t="s">
        <v>187</v>
      </c>
      <c r="C22" s="127"/>
      <c r="D22" s="161" t="s">
        <v>527</v>
      </c>
      <c r="E22" s="133">
        <f t="shared" si="0"/>
        <v>150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150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</row>
    <row r="23" spans="1:17" s="5" customFormat="1" ht="18.75">
      <c r="A23" s="154">
        <f t="shared" si="1"/>
        <v>17</v>
      </c>
      <c r="B23" s="159" t="s">
        <v>192</v>
      </c>
      <c r="C23" s="160"/>
      <c r="D23" s="133" t="s">
        <v>527</v>
      </c>
      <c r="E23" s="133">
        <f t="shared" si="0"/>
        <v>25</v>
      </c>
      <c r="F23" s="133"/>
      <c r="G23" s="133">
        <v>25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s="5" customFormat="1" ht="18.75">
      <c r="A24" s="154">
        <f t="shared" si="1"/>
        <v>18</v>
      </c>
      <c r="B24" s="132" t="s">
        <v>81</v>
      </c>
      <c r="C24" s="127"/>
      <c r="D24" s="131" t="s">
        <v>527</v>
      </c>
      <c r="E24" s="129">
        <f t="shared" si="0"/>
        <v>100</v>
      </c>
      <c r="F24" s="131"/>
      <c r="G24" s="131">
        <v>20</v>
      </c>
      <c r="H24" s="131"/>
      <c r="I24" s="131"/>
      <c r="J24" s="131">
        <v>30</v>
      </c>
      <c r="K24" s="131"/>
      <c r="L24" s="131"/>
      <c r="M24" s="131">
        <v>20</v>
      </c>
      <c r="N24" s="131"/>
      <c r="O24" s="131"/>
      <c r="P24" s="131">
        <v>30</v>
      </c>
      <c r="Q24" s="131"/>
    </row>
    <row r="25" spans="1:17" s="246" customFormat="1" ht="18.75">
      <c r="A25" s="125">
        <f t="shared" si="1"/>
        <v>19</v>
      </c>
      <c r="B25" s="155" t="s">
        <v>1851</v>
      </c>
      <c r="C25" s="156"/>
      <c r="D25" s="157" t="s">
        <v>527</v>
      </c>
      <c r="E25" s="133">
        <f t="shared" si="0"/>
        <v>200</v>
      </c>
      <c r="F25" s="158">
        <v>0</v>
      </c>
      <c r="G25" s="158">
        <v>0</v>
      </c>
      <c r="H25" s="158">
        <v>200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</row>
    <row r="26" spans="1:17" s="246" customFormat="1" ht="18.75">
      <c r="A26" s="125">
        <f t="shared" si="1"/>
        <v>20</v>
      </c>
      <c r="B26" s="155" t="s">
        <v>1852</v>
      </c>
      <c r="C26" s="156"/>
      <c r="D26" s="157" t="s">
        <v>527</v>
      </c>
      <c r="E26" s="133">
        <f t="shared" si="0"/>
        <v>150</v>
      </c>
      <c r="F26" s="158">
        <v>0</v>
      </c>
      <c r="G26" s="158">
        <v>0</v>
      </c>
      <c r="H26" s="158">
        <v>150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</row>
    <row r="27" spans="1:17" s="5" customFormat="1" ht="18.75">
      <c r="A27" s="154">
        <f t="shared" si="1"/>
        <v>21</v>
      </c>
      <c r="B27" s="132" t="s">
        <v>282</v>
      </c>
      <c r="C27" s="127"/>
      <c r="D27" s="131" t="s">
        <v>527</v>
      </c>
      <c r="E27" s="129">
        <f t="shared" si="0"/>
        <v>100</v>
      </c>
      <c r="F27" s="131"/>
      <c r="G27" s="131">
        <v>25</v>
      </c>
      <c r="H27" s="131"/>
      <c r="I27" s="131"/>
      <c r="J27" s="131">
        <v>25</v>
      </c>
      <c r="K27" s="131"/>
      <c r="L27" s="131"/>
      <c r="M27" s="131">
        <v>25</v>
      </c>
      <c r="N27" s="131"/>
      <c r="O27" s="131"/>
      <c r="P27" s="131">
        <v>25</v>
      </c>
      <c r="Q27" s="131"/>
    </row>
    <row r="28" spans="1:17" s="5" customFormat="1" ht="18.75">
      <c r="A28" s="154">
        <f t="shared" si="1"/>
        <v>22</v>
      </c>
      <c r="B28" s="159" t="s">
        <v>193</v>
      </c>
      <c r="C28" s="160"/>
      <c r="D28" s="133" t="s">
        <v>527</v>
      </c>
      <c r="E28" s="133">
        <f t="shared" si="0"/>
        <v>600</v>
      </c>
      <c r="F28" s="133">
        <v>50</v>
      </c>
      <c r="G28" s="133">
        <v>50</v>
      </c>
      <c r="H28" s="133">
        <v>50</v>
      </c>
      <c r="I28" s="133">
        <v>50</v>
      </c>
      <c r="J28" s="133">
        <v>50</v>
      </c>
      <c r="K28" s="133">
        <v>50</v>
      </c>
      <c r="L28" s="133">
        <v>50</v>
      </c>
      <c r="M28" s="133">
        <v>50</v>
      </c>
      <c r="N28" s="133">
        <v>50</v>
      </c>
      <c r="O28" s="133">
        <v>50</v>
      </c>
      <c r="P28" s="133">
        <v>50</v>
      </c>
      <c r="Q28" s="133">
        <v>50</v>
      </c>
    </row>
    <row r="29" spans="1:17" s="5" customFormat="1" ht="18.75">
      <c r="A29" s="154">
        <f t="shared" si="1"/>
        <v>23</v>
      </c>
      <c r="B29" s="127" t="s">
        <v>184</v>
      </c>
      <c r="C29" s="127"/>
      <c r="D29" s="161" t="s">
        <v>527</v>
      </c>
      <c r="E29" s="133">
        <f t="shared" si="0"/>
        <v>300</v>
      </c>
      <c r="F29" s="162">
        <v>0</v>
      </c>
      <c r="G29" s="162">
        <v>0</v>
      </c>
      <c r="H29" s="162">
        <v>100</v>
      </c>
      <c r="I29" s="162">
        <v>0</v>
      </c>
      <c r="J29" s="162">
        <v>0</v>
      </c>
      <c r="K29" s="162">
        <v>0</v>
      </c>
      <c r="L29" s="162">
        <v>100</v>
      </c>
      <c r="M29" s="162">
        <v>0</v>
      </c>
      <c r="N29" s="162">
        <v>0</v>
      </c>
      <c r="O29" s="162">
        <v>100</v>
      </c>
      <c r="P29" s="162">
        <v>0</v>
      </c>
      <c r="Q29" s="162">
        <v>0</v>
      </c>
    </row>
    <row r="30" spans="1:17" s="5" customFormat="1" ht="18.75">
      <c r="A30" s="154">
        <f t="shared" si="1"/>
        <v>24</v>
      </c>
      <c r="B30" s="127" t="s">
        <v>204</v>
      </c>
      <c r="C30" s="127"/>
      <c r="D30" s="161" t="s">
        <v>527</v>
      </c>
      <c r="E30" s="133">
        <f t="shared" si="0"/>
        <v>50</v>
      </c>
      <c r="F30" s="162">
        <v>0</v>
      </c>
      <c r="G30" s="162">
        <v>50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</row>
    <row r="31" spans="1:17" s="5" customFormat="1" ht="18.75">
      <c r="A31" s="154">
        <f t="shared" si="1"/>
        <v>25</v>
      </c>
      <c r="B31" s="159" t="s">
        <v>194</v>
      </c>
      <c r="C31" s="160"/>
      <c r="D31" s="133" t="s">
        <v>527</v>
      </c>
      <c r="E31" s="133">
        <f t="shared" si="0"/>
        <v>2400</v>
      </c>
      <c r="F31" s="133">
        <v>200</v>
      </c>
      <c r="G31" s="133">
        <v>200</v>
      </c>
      <c r="H31" s="133">
        <v>200</v>
      </c>
      <c r="I31" s="133">
        <v>200</v>
      </c>
      <c r="J31" s="133">
        <v>200</v>
      </c>
      <c r="K31" s="133">
        <v>200</v>
      </c>
      <c r="L31" s="133">
        <v>200</v>
      </c>
      <c r="M31" s="133">
        <v>200</v>
      </c>
      <c r="N31" s="133">
        <v>200</v>
      </c>
      <c r="O31" s="133">
        <v>200</v>
      </c>
      <c r="P31" s="133">
        <v>200</v>
      </c>
      <c r="Q31" s="133">
        <v>200</v>
      </c>
    </row>
    <row r="32" spans="1:17">
      <c r="A32" s="154">
        <f t="shared" si="1"/>
        <v>26</v>
      </c>
      <c r="B32" s="159" t="s">
        <v>195</v>
      </c>
      <c r="C32" s="160"/>
      <c r="D32" s="133" t="s">
        <v>527</v>
      </c>
      <c r="E32" s="133">
        <f t="shared" si="0"/>
        <v>5</v>
      </c>
      <c r="F32" s="133"/>
      <c r="G32" s="133"/>
      <c r="H32" s="133">
        <v>1</v>
      </c>
      <c r="I32" s="133"/>
      <c r="J32" s="133">
        <v>1.5</v>
      </c>
      <c r="K32" s="133"/>
      <c r="L32" s="133"/>
      <c r="M32" s="133"/>
      <c r="N32" s="133">
        <v>1</v>
      </c>
      <c r="O32" s="133"/>
      <c r="P32" s="133">
        <v>1.5</v>
      </c>
      <c r="Q32" s="133"/>
    </row>
    <row r="33" spans="1:17">
      <c r="A33" s="154">
        <f t="shared" si="1"/>
        <v>27</v>
      </c>
      <c r="B33" s="155" t="s">
        <v>196</v>
      </c>
      <c r="C33" s="156"/>
      <c r="D33" s="157" t="s">
        <v>527</v>
      </c>
      <c r="E33" s="133">
        <f t="shared" si="0"/>
        <v>120</v>
      </c>
      <c r="F33" s="158">
        <v>10</v>
      </c>
      <c r="G33" s="158">
        <v>10</v>
      </c>
      <c r="H33" s="158">
        <v>10</v>
      </c>
      <c r="I33" s="158">
        <v>10</v>
      </c>
      <c r="J33" s="158">
        <v>10</v>
      </c>
      <c r="K33" s="158">
        <v>10</v>
      </c>
      <c r="L33" s="158">
        <v>10</v>
      </c>
      <c r="M33" s="158">
        <v>10</v>
      </c>
      <c r="N33" s="158">
        <v>10</v>
      </c>
      <c r="O33" s="158">
        <v>10</v>
      </c>
      <c r="P33" s="158">
        <v>10</v>
      </c>
      <c r="Q33" s="158">
        <v>10</v>
      </c>
    </row>
    <row r="34" spans="1:17">
      <c r="A34" s="154">
        <f t="shared" si="1"/>
        <v>28</v>
      </c>
      <c r="B34" s="155" t="s">
        <v>197</v>
      </c>
      <c r="C34" s="156"/>
      <c r="D34" s="157" t="s">
        <v>527</v>
      </c>
      <c r="E34" s="133">
        <f t="shared" si="0"/>
        <v>3</v>
      </c>
      <c r="F34" s="158"/>
      <c r="G34" s="158"/>
      <c r="H34" s="158"/>
      <c r="I34" s="158"/>
      <c r="J34" s="158">
        <v>1.5</v>
      </c>
      <c r="K34" s="158"/>
      <c r="L34" s="158"/>
      <c r="M34" s="158"/>
      <c r="N34" s="158"/>
      <c r="O34" s="158"/>
      <c r="P34" s="158">
        <v>1.5</v>
      </c>
      <c r="Q34" s="158"/>
    </row>
    <row r="35" spans="1:17">
      <c r="A35" s="154">
        <f t="shared" si="1"/>
        <v>29</v>
      </c>
      <c r="B35" s="159" t="s">
        <v>203</v>
      </c>
      <c r="C35" s="160"/>
      <c r="D35" s="133" t="s">
        <v>527</v>
      </c>
      <c r="E35" s="133">
        <f t="shared" si="0"/>
        <v>12</v>
      </c>
      <c r="F35" s="133">
        <v>1</v>
      </c>
      <c r="G35" s="133">
        <v>1</v>
      </c>
      <c r="H35" s="133">
        <v>1</v>
      </c>
      <c r="I35" s="133">
        <v>1</v>
      </c>
      <c r="J35" s="133">
        <v>1</v>
      </c>
      <c r="K35" s="133">
        <v>1</v>
      </c>
      <c r="L35" s="133">
        <v>1</v>
      </c>
      <c r="M35" s="133">
        <v>1</v>
      </c>
      <c r="N35" s="133">
        <v>1</v>
      </c>
      <c r="O35" s="133">
        <v>1</v>
      </c>
      <c r="P35" s="133">
        <v>1</v>
      </c>
      <c r="Q35" s="133">
        <v>1</v>
      </c>
    </row>
    <row r="36" spans="1:17">
      <c r="A36" s="154">
        <f t="shared" si="1"/>
        <v>30</v>
      </c>
      <c r="B36" s="127" t="s">
        <v>186</v>
      </c>
      <c r="C36" s="127"/>
      <c r="D36" s="161" t="s">
        <v>527</v>
      </c>
      <c r="E36" s="133">
        <f t="shared" si="0"/>
        <v>100</v>
      </c>
      <c r="F36" s="162">
        <v>0</v>
      </c>
      <c r="G36" s="162">
        <v>0</v>
      </c>
      <c r="H36" s="162">
        <v>0</v>
      </c>
      <c r="I36" s="162">
        <v>0</v>
      </c>
      <c r="J36" s="162">
        <v>100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</row>
    <row r="37" spans="1:17">
      <c r="A37" s="154">
        <f t="shared" si="1"/>
        <v>31</v>
      </c>
      <c r="B37" s="159" t="s">
        <v>198</v>
      </c>
      <c r="C37" s="160"/>
      <c r="D37" s="133" t="s">
        <v>527</v>
      </c>
      <c r="E37" s="133">
        <f t="shared" si="0"/>
        <v>60</v>
      </c>
      <c r="F37" s="133">
        <v>5</v>
      </c>
      <c r="G37" s="133">
        <v>5</v>
      </c>
      <c r="H37" s="133">
        <v>5</v>
      </c>
      <c r="I37" s="133">
        <v>5</v>
      </c>
      <c r="J37" s="133">
        <v>5</v>
      </c>
      <c r="K37" s="133">
        <v>5</v>
      </c>
      <c r="L37" s="133">
        <v>5</v>
      </c>
      <c r="M37" s="133">
        <v>5</v>
      </c>
      <c r="N37" s="133">
        <v>5</v>
      </c>
      <c r="O37" s="133">
        <v>5</v>
      </c>
      <c r="P37" s="133">
        <v>5</v>
      </c>
      <c r="Q37" s="133">
        <v>5</v>
      </c>
    </row>
    <row r="38" spans="1:17">
      <c r="A38" s="154">
        <f t="shared" si="1"/>
        <v>32</v>
      </c>
      <c r="B38" s="159" t="s">
        <v>182</v>
      </c>
      <c r="C38" s="160"/>
      <c r="D38" s="133" t="s">
        <v>527</v>
      </c>
      <c r="E38" s="133">
        <f t="shared" si="0"/>
        <v>1500</v>
      </c>
      <c r="F38" s="133">
        <v>100</v>
      </c>
      <c r="G38" s="133">
        <v>100</v>
      </c>
      <c r="H38" s="133">
        <v>100</v>
      </c>
      <c r="I38" s="133">
        <v>100</v>
      </c>
      <c r="J38" s="133">
        <v>100</v>
      </c>
      <c r="K38" s="133">
        <v>400</v>
      </c>
      <c r="L38" s="133">
        <v>100</v>
      </c>
      <c r="M38" s="133">
        <v>100</v>
      </c>
      <c r="N38" s="133">
        <v>100</v>
      </c>
      <c r="O38" s="133">
        <v>100</v>
      </c>
      <c r="P38" s="133">
        <v>100</v>
      </c>
      <c r="Q38" s="133">
        <v>100</v>
      </c>
    </row>
    <row r="39" spans="1:17">
      <c r="A39" s="163">
        <f t="shared" si="1"/>
        <v>33</v>
      </c>
      <c r="B39" s="164" t="s">
        <v>183</v>
      </c>
      <c r="C39" s="165"/>
      <c r="D39" s="166" t="s">
        <v>527</v>
      </c>
      <c r="E39" s="167">
        <f t="shared" si="0"/>
        <v>100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8">
        <v>100</v>
      </c>
      <c r="Q39" s="168">
        <v>0</v>
      </c>
    </row>
    <row r="40" spans="1:17">
      <c r="A40" s="108"/>
      <c r="B40" s="109"/>
      <c r="C40" s="109"/>
      <c r="D40" s="110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38.25" customHeight="1">
      <c r="A41" s="19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8.75">
      <c r="A42" s="33" t="s">
        <v>511</v>
      </c>
      <c r="B42" s="27"/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8.75">
      <c r="A43" s="427" t="s">
        <v>504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</row>
    <row r="44" spans="1:17" ht="18.75">
      <c r="A44" s="35"/>
      <c r="B44" s="35"/>
      <c r="C44" s="35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8.75">
      <c r="A45" s="33" t="s">
        <v>515</v>
      </c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8.75">
      <c r="A46" s="27"/>
      <c r="B46" s="422" t="s">
        <v>485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</row>
    <row r="47" spans="1:17" ht="18.75">
      <c r="A47" s="27"/>
      <c r="B47" s="426" t="s">
        <v>508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</row>
    <row r="48" spans="1:17" ht="18.75">
      <c r="A48" s="27"/>
      <c r="B48" s="35"/>
      <c r="C48" s="3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8.75">
      <c r="A49" s="33" t="s">
        <v>512</v>
      </c>
      <c r="B49" s="27"/>
      <c r="C49" s="27"/>
      <c r="D49" s="27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8.75">
      <c r="A50" s="27"/>
      <c r="B50" s="27" t="s">
        <v>509</v>
      </c>
      <c r="C50" s="27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8.75">
      <c r="A51" s="27"/>
      <c r="B51" s="27" t="s">
        <v>495</v>
      </c>
      <c r="C51" s="27"/>
      <c r="D51" s="27"/>
      <c r="E51" s="29"/>
      <c r="F51" s="29"/>
      <c r="G51" s="29"/>
      <c r="H51" s="29"/>
      <c r="I51" s="29"/>
      <c r="J51" s="38"/>
      <c r="K51" s="29"/>
      <c r="L51" s="29"/>
      <c r="M51" s="29"/>
      <c r="N51" s="29"/>
      <c r="O51" s="29"/>
      <c r="P51" s="29"/>
      <c r="Q51" s="29"/>
    </row>
    <row r="52" spans="1:17" ht="18.75">
      <c r="A52" s="27"/>
      <c r="B52" s="38" t="s">
        <v>510</v>
      </c>
      <c r="C52" s="29"/>
      <c r="D52" s="29"/>
      <c r="E52" s="29"/>
      <c r="F52" s="29"/>
      <c r="G52" s="29"/>
      <c r="H52" s="29"/>
      <c r="I52" s="29"/>
      <c r="J52" s="27"/>
      <c r="K52" s="27"/>
      <c r="L52" s="27"/>
      <c r="M52" s="27"/>
      <c r="N52" s="27"/>
      <c r="O52" s="29"/>
      <c r="P52" s="29"/>
      <c r="Q52" s="29"/>
    </row>
    <row r="53" spans="1:17" ht="18.75">
      <c r="A53" s="27"/>
      <c r="B53" s="27"/>
      <c r="C53" s="27"/>
      <c r="D53" s="27"/>
      <c r="E53" s="29"/>
      <c r="F53" s="29"/>
      <c r="G53" s="29"/>
      <c r="H53" s="29"/>
      <c r="I53" s="29"/>
      <c r="J53" s="38"/>
      <c r="K53" s="29"/>
      <c r="L53" s="29"/>
      <c r="M53" s="29"/>
      <c r="N53" s="29"/>
      <c r="O53" s="29"/>
      <c r="P53" s="29"/>
      <c r="Q53" s="29"/>
    </row>
    <row r="54" spans="1:17" ht="18.75">
      <c r="A54" s="33" t="s">
        <v>513</v>
      </c>
      <c r="B54" s="27"/>
      <c r="C54" s="27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422" t="s">
        <v>507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</row>
    <row r="56" spans="1:17" ht="18.75">
      <c r="A56" s="27"/>
      <c r="B56" s="27"/>
      <c r="C56" s="27"/>
      <c r="D56" s="2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>
      <c r="A57" s="33" t="s">
        <v>514</v>
      </c>
      <c r="B57" s="27"/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8.75">
      <c r="A58" s="27"/>
      <c r="B58" s="27" t="s">
        <v>492</v>
      </c>
      <c r="C58" s="27"/>
      <c r="D58" s="2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8.75">
      <c r="A59" s="27"/>
      <c r="B59" s="27" t="s">
        <v>494</v>
      </c>
      <c r="C59" s="27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8.75">
      <c r="A60" s="27"/>
      <c r="B60" s="27" t="s">
        <v>493</v>
      </c>
      <c r="C60" s="27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8.75">
      <c r="A61" s="27"/>
      <c r="B61" s="27"/>
      <c r="C61" s="27"/>
      <c r="D61" s="2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8.75">
      <c r="A62" s="27"/>
      <c r="B62" s="27"/>
      <c r="C62" s="27"/>
      <c r="D62" s="2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8.75">
      <c r="A64" s="5"/>
      <c r="B64" s="5"/>
      <c r="C64" s="5"/>
      <c r="D64" s="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8.75">
      <c r="A65" s="5"/>
      <c r="B65" s="5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8.75">
      <c r="A67" s="5"/>
      <c r="B67" s="5"/>
      <c r="C67" s="5"/>
      <c r="D67" s="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8.75">
      <c r="A68" s="5"/>
      <c r="B68" s="5"/>
      <c r="C68" s="5"/>
      <c r="D68" s="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8.75">
      <c r="A69" s="5"/>
      <c r="B69" s="5"/>
      <c r="C69" s="5"/>
      <c r="D69" s="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</sheetData>
  <mergeCells count="15">
    <mergeCell ref="A2:Q2"/>
    <mergeCell ref="A5:A6"/>
    <mergeCell ref="B5:B6"/>
    <mergeCell ref="C5:C6"/>
    <mergeCell ref="D5:D6"/>
    <mergeCell ref="B55:Q55"/>
    <mergeCell ref="A3:Q3"/>
    <mergeCell ref="B47:Q47"/>
    <mergeCell ref="A43:Q43"/>
    <mergeCell ref="B46:Q46"/>
    <mergeCell ref="E5:E6"/>
    <mergeCell ref="F5:H5"/>
    <mergeCell ref="I5:K5"/>
    <mergeCell ref="L5:N5"/>
    <mergeCell ref="O5:Q5"/>
  </mergeCells>
  <phoneticPr fontId="0" type="noConversion"/>
  <printOptions horizontalCentered="1"/>
  <pageMargins left="0.47244094488188981" right="0.28000000000000003" top="0.27" bottom="0.21" header="0.32" footer="0"/>
  <pageSetup paperSize="9" scale="93" fitToHeight="2" orientation="landscape" r:id="rId1"/>
  <headerFooter alignWithMargins="0"/>
  <ignoredErrors>
    <ignoredError sqref="E28:E38 E25:E26 E7:E2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09"/>
  <sheetViews>
    <sheetView view="pageBreakPreview" topLeftCell="A46" zoomScale="85" zoomScaleNormal="85" zoomScaleSheetLayoutView="85" workbookViewId="0">
      <selection activeCell="A3" sqref="A3:Q3"/>
    </sheetView>
  </sheetViews>
  <sheetFormatPr defaultRowHeight="12.75"/>
  <cols>
    <col min="1" max="1" width="8.140625" style="146" customWidth="1"/>
    <col min="2" max="2" width="36.85546875" style="1" customWidth="1"/>
    <col min="3" max="3" width="17.85546875" style="1" customWidth="1"/>
    <col min="4" max="4" width="6.85546875" style="1" customWidth="1"/>
    <col min="5" max="5" width="6.5703125" style="2" customWidth="1"/>
    <col min="6" max="17" width="4.85546875" style="2" customWidth="1"/>
    <col min="18" max="16384" width="9.140625" style="1"/>
  </cols>
  <sheetData>
    <row r="1" spans="1:17" s="8" customFormat="1" ht="15" customHeight="1">
      <c r="A1" s="14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5.5" customHeight="1">
      <c r="A2" s="433" t="s">
        <v>1953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4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46.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1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>
      <c r="A7" s="223">
        <v>1</v>
      </c>
      <c r="B7" s="121" t="s">
        <v>1742</v>
      </c>
      <c r="C7" s="203" t="s">
        <v>1743</v>
      </c>
      <c r="D7" s="374" t="s">
        <v>530</v>
      </c>
      <c r="E7" s="152">
        <f>SUM(F7:Q7)</f>
        <v>35</v>
      </c>
      <c r="F7" s="152">
        <v>15</v>
      </c>
      <c r="G7" s="152"/>
      <c r="H7" s="152"/>
      <c r="I7" s="152"/>
      <c r="J7" s="152"/>
      <c r="K7" s="152"/>
      <c r="L7" s="152">
        <v>20</v>
      </c>
      <c r="M7" s="152"/>
      <c r="N7" s="152"/>
      <c r="O7" s="152"/>
      <c r="P7" s="152"/>
      <c r="Q7" s="152"/>
    </row>
    <row r="8" spans="1:17">
      <c r="A8" s="224">
        <v>2</v>
      </c>
      <c r="B8" s="126" t="s">
        <v>1748</v>
      </c>
      <c r="C8" s="212" t="s">
        <v>1743</v>
      </c>
      <c r="D8" s="134" t="s">
        <v>530</v>
      </c>
      <c r="E8" s="133">
        <f t="shared" ref="E8:E71" si="0">SUM(F8:Q8)</f>
        <v>20</v>
      </c>
      <c r="F8" s="133"/>
      <c r="G8" s="133">
        <v>10</v>
      </c>
      <c r="H8" s="133"/>
      <c r="I8" s="133"/>
      <c r="J8" s="133"/>
      <c r="K8" s="133"/>
      <c r="L8" s="133"/>
      <c r="M8" s="133">
        <v>10</v>
      </c>
      <c r="N8" s="133"/>
      <c r="O8" s="133"/>
      <c r="P8" s="133"/>
      <c r="Q8" s="133"/>
    </row>
    <row r="9" spans="1:17">
      <c r="A9" s="224">
        <v>3</v>
      </c>
      <c r="B9" s="126" t="s">
        <v>1747</v>
      </c>
      <c r="C9" s="212" t="s">
        <v>1743</v>
      </c>
      <c r="D9" s="134" t="s">
        <v>530</v>
      </c>
      <c r="E9" s="133">
        <f t="shared" si="0"/>
        <v>5</v>
      </c>
      <c r="F9" s="133"/>
      <c r="G9" s="133"/>
      <c r="H9" s="133"/>
      <c r="I9" s="133">
        <v>3</v>
      </c>
      <c r="J9" s="133"/>
      <c r="K9" s="133"/>
      <c r="L9" s="133"/>
      <c r="M9" s="133"/>
      <c r="N9" s="133">
        <v>2</v>
      </c>
      <c r="O9" s="133"/>
      <c r="P9" s="133"/>
      <c r="Q9" s="133"/>
    </row>
    <row r="10" spans="1:17">
      <c r="A10" s="224">
        <v>4</v>
      </c>
      <c r="B10" s="126" t="s">
        <v>1746</v>
      </c>
      <c r="C10" s="212" t="s">
        <v>1743</v>
      </c>
      <c r="D10" s="134" t="s">
        <v>530</v>
      </c>
      <c r="E10" s="133">
        <f t="shared" si="0"/>
        <v>30</v>
      </c>
      <c r="F10" s="133"/>
      <c r="G10" s="133"/>
      <c r="H10" s="133">
        <v>15</v>
      </c>
      <c r="I10" s="133"/>
      <c r="J10" s="133"/>
      <c r="K10" s="133"/>
      <c r="L10" s="133"/>
      <c r="M10" s="133"/>
      <c r="N10" s="133">
        <v>15</v>
      </c>
      <c r="O10" s="133"/>
      <c r="P10" s="133"/>
      <c r="Q10" s="133"/>
    </row>
    <row r="11" spans="1:17">
      <c r="A11" s="224">
        <v>5</v>
      </c>
      <c r="B11" s="126" t="s">
        <v>1745</v>
      </c>
      <c r="C11" s="212" t="s">
        <v>1743</v>
      </c>
      <c r="D11" s="134" t="s">
        <v>530</v>
      </c>
      <c r="E11" s="133">
        <f t="shared" si="0"/>
        <v>25</v>
      </c>
      <c r="F11" s="133"/>
      <c r="G11" s="133">
        <v>15</v>
      </c>
      <c r="H11" s="133"/>
      <c r="I11" s="133"/>
      <c r="J11" s="133"/>
      <c r="K11" s="133"/>
      <c r="L11" s="133">
        <v>10</v>
      </c>
      <c r="M11" s="133"/>
      <c r="N11" s="133"/>
      <c r="O11" s="133"/>
      <c r="P11" s="133"/>
      <c r="Q11" s="133"/>
    </row>
    <row r="12" spans="1:17">
      <c r="A12" s="224">
        <v>6</v>
      </c>
      <c r="B12" s="126" t="s">
        <v>1744</v>
      </c>
      <c r="C12" s="212" t="s">
        <v>1743</v>
      </c>
      <c r="D12" s="134" t="s">
        <v>530</v>
      </c>
      <c r="E12" s="133">
        <f t="shared" si="0"/>
        <v>30</v>
      </c>
      <c r="F12" s="133"/>
      <c r="G12" s="133"/>
      <c r="H12" s="133">
        <v>15</v>
      </c>
      <c r="I12" s="133"/>
      <c r="J12" s="133"/>
      <c r="K12" s="133"/>
      <c r="L12" s="133"/>
      <c r="M12" s="133">
        <v>15</v>
      </c>
      <c r="N12" s="133"/>
      <c r="O12" s="133"/>
      <c r="P12" s="133"/>
      <c r="Q12" s="133"/>
    </row>
    <row r="13" spans="1:17">
      <c r="A13" s="224">
        <v>7</v>
      </c>
      <c r="B13" s="126" t="s">
        <v>1790</v>
      </c>
      <c r="C13" s="160" t="s">
        <v>960</v>
      </c>
      <c r="D13" s="134" t="s">
        <v>530</v>
      </c>
      <c r="E13" s="133">
        <f t="shared" si="0"/>
        <v>12</v>
      </c>
      <c r="F13" s="133"/>
      <c r="G13" s="133">
        <v>3</v>
      </c>
      <c r="H13" s="133"/>
      <c r="I13" s="133"/>
      <c r="J13" s="133">
        <v>3</v>
      </c>
      <c r="K13" s="133"/>
      <c r="L13" s="133"/>
      <c r="M13" s="133">
        <v>3</v>
      </c>
      <c r="N13" s="133"/>
      <c r="O13" s="133"/>
      <c r="P13" s="133">
        <v>3</v>
      </c>
      <c r="Q13" s="133"/>
    </row>
    <row r="14" spans="1:17">
      <c r="A14" s="224">
        <v>8</v>
      </c>
      <c r="B14" s="126" t="s">
        <v>964</v>
      </c>
      <c r="C14" s="160" t="s">
        <v>960</v>
      </c>
      <c r="D14" s="134" t="s">
        <v>530</v>
      </c>
      <c r="E14" s="133">
        <f t="shared" si="0"/>
        <v>18</v>
      </c>
      <c r="F14" s="133">
        <v>0</v>
      </c>
      <c r="G14" s="133">
        <v>0</v>
      </c>
      <c r="H14" s="133">
        <v>0</v>
      </c>
      <c r="I14" s="133">
        <v>8</v>
      </c>
      <c r="J14" s="133">
        <v>0</v>
      </c>
      <c r="K14" s="133">
        <v>0</v>
      </c>
      <c r="L14" s="133">
        <v>0</v>
      </c>
      <c r="M14" s="133">
        <v>5</v>
      </c>
      <c r="N14" s="133">
        <v>0</v>
      </c>
      <c r="O14" s="133">
        <v>0</v>
      </c>
      <c r="P14" s="133">
        <v>5</v>
      </c>
      <c r="Q14" s="133">
        <v>0</v>
      </c>
    </row>
    <row r="15" spans="1:17">
      <c r="A15" s="224">
        <v>9</v>
      </c>
      <c r="B15" s="126" t="s">
        <v>965</v>
      </c>
      <c r="C15" s="160" t="s">
        <v>960</v>
      </c>
      <c r="D15" s="134" t="s">
        <v>530</v>
      </c>
      <c r="E15" s="133">
        <f t="shared" si="0"/>
        <v>27</v>
      </c>
      <c r="F15" s="133">
        <v>0</v>
      </c>
      <c r="G15" s="133">
        <v>8</v>
      </c>
      <c r="H15" s="133">
        <v>0</v>
      </c>
      <c r="I15" s="133">
        <v>0</v>
      </c>
      <c r="J15" s="133">
        <v>3</v>
      </c>
      <c r="K15" s="133">
        <v>0</v>
      </c>
      <c r="L15" s="133">
        <v>5</v>
      </c>
      <c r="M15" s="133">
        <v>3</v>
      </c>
      <c r="N15" s="133">
        <v>0</v>
      </c>
      <c r="O15" s="133">
        <v>0</v>
      </c>
      <c r="P15" s="133">
        <v>8</v>
      </c>
      <c r="Q15" s="133">
        <v>0</v>
      </c>
    </row>
    <row r="16" spans="1:17">
      <c r="A16" s="224">
        <v>10</v>
      </c>
      <c r="B16" s="126" t="s">
        <v>966</v>
      </c>
      <c r="C16" s="160" t="s">
        <v>960</v>
      </c>
      <c r="D16" s="134" t="s">
        <v>530</v>
      </c>
      <c r="E16" s="133">
        <f t="shared" si="0"/>
        <v>16</v>
      </c>
      <c r="F16" s="133">
        <v>0</v>
      </c>
      <c r="G16" s="133">
        <v>3</v>
      </c>
      <c r="H16" s="133">
        <v>4</v>
      </c>
      <c r="I16" s="133">
        <v>0</v>
      </c>
      <c r="J16" s="133">
        <v>3</v>
      </c>
      <c r="K16" s="133">
        <v>0</v>
      </c>
      <c r="L16" s="133">
        <v>0</v>
      </c>
      <c r="M16" s="133">
        <v>3</v>
      </c>
      <c r="N16" s="133">
        <v>0</v>
      </c>
      <c r="O16" s="133">
        <v>0</v>
      </c>
      <c r="P16" s="133">
        <v>3</v>
      </c>
      <c r="Q16" s="133">
        <v>0</v>
      </c>
    </row>
    <row r="17" spans="1:17">
      <c r="A17" s="224">
        <v>11</v>
      </c>
      <c r="B17" s="126" t="s">
        <v>1791</v>
      </c>
      <c r="C17" s="160" t="s">
        <v>960</v>
      </c>
      <c r="D17" s="134" t="s">
        <v>530</v>
      </c>
      <c r="E17" s="133">
        <f t="shared" si="0"/>
        <v>12</v>
      </c>
      <c r="F17" s="133"/>
      <c r="G17" s="133">
        <v>3</v>
      </c>
      <c r="H17" s="133"/>
      <c r="I17" s="133"/>
      <c r="J17" s="133">
        <v>3</v>
      </c>
      <c r="K17" s="133"/>
      <c r="L17" s="133"/>
      <c r="M17" s="133">
        <v>3</v>
      </c>
      <c r="N17" s="133"/>
      <c r="O17" s="133"/>
      <c r="P17" s="133">
        <v>3</v>
      </c>
      <c r="Q17" s="133"/>
    </row>
    <row r="18" spans="1:17">
      <c r="A18" s="224">
        <v>12</v>
      </c>
      <c r="B18" s="126" t="s">
        <v>967</v>
      </c>
      <c r="C18" s="160" t="s">
        <v>960</v>
      </c>
      <c r="D18" s="134" t="s">
        <v>530</v>
      </c>
      <c r="E18" s="133">
        <f t="shared" si="0"/>
        <v>4</v>
      </c>
      <c r="F18" s="133">
        <v>0</v>
      </c>
      <c r="G18" s="133">
        <v>2</v>
      </c>
      <c r="H18" s="133">
        <v>2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</row>
    <row r="19" spans="1:17">
      <c r="A19" s="224">
        <v>13</v>
      </c>
      <c r="B19" s="126" t="s">
        <v>963</v>
      </c>
      <c r="C19" s="160" t="s">
        <v>960</v>
      </c>
      <c r="D19" s="134" t="s">
        <v>530</v>
      </c>
      <c r="E19" s="133">
        <f t="shared" si="0"/>
        <v>20</v>
      </c>
      <c r="F19" s="133">
        <v>0</v>
      </c>
      <c r="G19" s="133">
        <v>3</v>
      </c>
      <c r="H19" s="133">
        <v>0</v>
      </c>
      <c r="I19" s="133">
        <v>0</v>
      </c>
      <c r="J19" s="133">
        <v>11</v>
      </c>
      <c r="K19" s="133">
        <v>0</v>
      </c>
      <c r="L19" s="133">
        <v>0</v>
      </c>
      <c r="M19" s="133">
        <v>3</v>
      </c>
      <c r="N19" s="133">
        <v>0</v>
      </c>
      <c r="O19" s="133">
        <v>0</v>
      </c>
      <c r="P19" s="133">
        <v>3</v>
      </c>
      <c r="Q19" s="133">
        <v>0</v>
      </c>
    </row>
    <row r="20" spans="1:17">
      <c r="A20" s="224">
        <v>14</v>
      </c>
      <c r="B20" s="126" t="s">
        <v>1792</v>
      </c>
      <c r="C20" s="160" t="s">
        <v>960</v>
      </c>
      <c r="D20" s="134" t="s">
        <v>530</v>
      </c>
      <c r="E20" s="133">
        <f t="shared" si="0"/>
        <v>12</v>
      </c>
      <c r="F20" s="133"/>
      <c r="G20" s="133">
        <v>3</v>
      </c>
      <c r="H20" s="133"/>
      <c r="I20" s="133"/>
      <c r="J20" s="133">
        <v>3</v>
      </c>
      <c r="K20" s="133"/>
      <c r="L20" s="133"/>
      <c r="M20" s="133">
        <v>3</v>
      </c>
      <c r="N20" s="133"/>
      <c r="O20" s="133"/>
      <c r="P20" s="133">
        <v>3</v>
      </c>
      <c r="Q20" s="133"/>
    </row>
    <row r="21" spans="1:17">
      <c r="A21" s="224">
        <v>15</v>
      </c>
      <c r="B21" s="126" t="s">
        <v>968</v>
      </c>
      <c r="C21" s="160" t="s">
        <v>960</v>
      </c>
      <c r="D21" s="134" t="s">
        <v>530</v>
      </c>
      <c r="E21" s="133">
        <f t="shared" si="0"/>
        <v>10</v>
      </c>
      <c r="F21" s="133">
        <v>0</v>
      </c>
      <c r="G21" s="133">
        <v>0</v>
      </c>
      <c r="H21" s="133">
        <v>0</v>
      </c>
      <c r="I21" s="133">
        <v>5</v>
      </c>
      <c r="J21" s="133">
        <v>0</v>
      </c>
      <c r="K21" s="133">
        <v>0</v>
      </c>
      <c r="L21" s="133">
        <v>5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</row>
    <row r="22" spans="1:17">
      <c r="A22" s="224">
        <v>16</v>
      </c>
      <c r="B22" s="126" t="s">
        <v>465</v>
      </c>
      <c r="C22" s="160" t="s">
        <v>960</v>
      </c>
      <c r="D22" s="134" t="s">
        <v>530</v>
      </c>
      <c r="E22" s="133">
        <f t="shared" si="0"/>
        <v>16</v>
      </c>
      <c r="F22" s="133">
        <v>0</v>
      </c>
      <c r="G22" s="133">
        <v>0</v>
      </c>
      <c r="H22" s="133">
        <v>0</v>
      </c>
      <c r="I22" s="133">
        <v>0</v>
      </c>
      <c r="J22" s="133">
        <v>8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8</v>
      </c>
      <c r="Q22" s="133">
        <v>0</v>
      </c>
    </row>
    <row r="23" spans="1:17">
      <c r="A23" s="224">
        <v>17</v>
      </c>
      <c r="B23" s="126" t="s">
        <v>464</v>
      </c>
      <c r="C23" s="160" t="s">
        <v>960</v>
      </c>
      <c r="D23" s="134" t="s">
        <v>530</v>
      </c>
      <c r="E23" s="133">
        <f t="shared" si="0"/>
        <v>8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4</v>
      </c>
      <c r="L23" s="133">
        <v>0</v>
      </c>
      <c r="M23" s="133">
        <v>0</v>
      </c>
      <c r="N23" s="133">
        <v>4</v>
      </c>
      <c r="O23" s="133">
        <v>0</v>
      </c>
      <c r="P23" s="133">
        <v>0</v>
      </c>
      <c r="Q23" s="133">
        <v>0</v>
      </c>
    </row>
    <row r="24" spans="1:17">
      <c r="A24" s="224">
        <v>18</v>
      </c>
      <c r="B24" s="126" t="s">
        <v>1793</v>
      </c>
      <c r="C24" s="160" t="s">
        <v>961</v>
      </c>
      <c r="D24" s="134" t="s">
        <v>530</v>
      </c>
      <c r="E24" s="133">
        <f t="shared" si="0"/>
        <v>4</v>
      </c>
      <c r="F24" s="133">
        <v>0</v>
      </c>
      <c r="G24" s="133">
        <v>0</v>
      </c>
      <c r="H24" s="133">
        <v>0</v>
      </c>
      <c r="I24" s="133">
        <v>2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2</v>
      </c>
      <c r="P24" s="133">
        <v>0</v>
      </c>
      <c r="Q24" s="133">
        <v>0</v>
      </c>
    </row>
    <row r="25" spans="1:17">
      <c r="A25" s="224">
        <v>19</v>
      </c>
      <c r="B25" s="126" t="s">
        <v>962</v>
      </c>
      <c r="C25" s="160" t="s">
        <v>961</v>
      </c>
      <c r="D25" s="134" t="s">
        <v>530</v>
      </c>
      <c r="E25" s="133">
        <f t="shared" si="0"/>
        <v>6</v>
      </c>
      <c r="F25" s="133">
        <v>2</v>
      </c>
      <c r="G25" s="133">
        <v>0</v>
      </c>
      <c r="H25" s="133">
        <v>0</v>
      </c>
      <c r="I25" s="133">
        <v>0</v>
      </c>
      <c r="J25" s="133">
        <v>2</v>
      </c>
      <c r="K25" s="133">
        <v>0</v>
      </c>
      <c r="L25" s="133">
        <v>0</v>
      </c>
      <c r="M25" s="133">
        <v>0</v>
      </c>
      <c r="N25" s="133">
        <v>2</v>
      </c>
      <c r="O25" s="133">
        <v>0</v>
      </c>
      <c r="P25" s="133">
        <v>0</v>
      </c>
      <c r="Q25" s="133">
        <v>0</v>
      </c>
    </row>
    <row r="26" spans="1:17">
      <c r="A26" s="224">
        <v>20</v>
      </c>
      <c r="B26" s="126" t="s">
        <v>909</v>
      </c>
      <c r="C26" s="160" t="s">
        <v>910</v>
      </c>
      <c r="D26" s="134" t="s">
        <v>618</v>
      </c>
      <c r="E26" s="133">
        <f t="shared" si="0"/>
        <v>0.28000000000000003</v>
      </c>
      <c r="F26" s="133">
        <v>7.0000000000000007E-2</v>
      </c>
      <c r="G26" s="133"/>
      <c r="H26" s="133"/>
      <c r="I26" s="133">
        <v>7.0000000000000007E-2</v>
      </c>
      <c r="J26" s="133"/>
      <c r="K26" s="133"/>
      <c r="L26" s="133">
        <v>7.0000000000000007E-2</v>
      </c>
      <c r="M26" s="133"/>
      <c r="N26" s="133"/>
      <c r="O26" s="133">
        <v>7.0000000000000007E-2</v>
      </c>
      <c r="P26" s="133"/>
      <c r="Q26" s="133"/>
    </row>
    <row r="27" spans="1:17">
      <c r="A27" s="224">
        <v>21</v>
      </c>
      <c r="B27" s="126" t="s">
        <v>911</v>
      </c>
      <c r="C27" s="160" t="s">
        <v>910</v>
      </c>
      <c r="D27" s="134" t="s">
        <v>618</v>
      </c>
      <c r="E27" s="133">
        <f t="shared" si="0"/>
        <v>0.4</v>
      </c>
      <c r="F27" s="133"/>
      <c r="G27" s="133">
        <v>0.1</v>
      </c>
      <c r="H27" s="133"/>
      <c r="I27" s="133"/>
      <c r="J27" s="133">
        <v>0.1</v>
      </c>
      <c r="K27" s="133"/>
      <c r="L27" s="133"/>
      <c r="M27" s="133">
        <v>0.1</v>
      </c>
      <c r="N27" s="133"/>
      <c r="O27" s="133"/>
      <c r="P27" s="133">
        <v>0.1</v>
      </c>
      <c r="Q27" s="133"/>
    </row>
    <row r="28" spans="1:17">
      <c r="A28" s="224">
        <v>22</v>
      </c>
      <c r="B28" s="126" t="s">
        <v>912</v>
      </c>
      <c r="C28" s="160" t="s">
        <v>910</v>
      </c>
      <c r="D28" s="134" t="s">
        <v>618</v>
      </c>
      <c r="E28" s="133">
        <f t="shared" si="0"/>
        <v>0.52</v>
      </c>
      <c r="F28" s="133"/>
      <c r="G28" s="133"/>
      <c r="H28" s="133">
        <v>0.13</v>
      </c>
      <c r="I28" s="133"/>
      <c r="J28" s="133"/>
      <c r="K28" s="133">
        <v>0.13</v>
      </c>
      <c r="L28" s="133"/>
      <c r="M28" s="133"/>
      <c r="N28" s="133">
        <v>0.13</v>
      </c>
      <c r="O28" s="133"/>
      <c r="P28" s="133"/>
      <c r="Q28" s="133">
        <v>0.13</v>
      </c>
    </row>
    <row r="29" spans="1:17">
      <c r="A29" s="224">
        <v>23</v>
      </c>
      <c r="B29" s="126" t="s">
        <v>913</v>
      </c>
      <c r="C29" s="160" t="s">
        <v>910</v>
      </c>
      <c r="D29" s="134" t="s">
        <v>618</v>
      </c>
      <c r="E29" s="133">
        <f t="shared" si="0"/>
        <v>0.2</v>
      </c>
      <c r="F29" s="133">
        <v>0.05</v>
      </c>
      <c r="G29" s="133"/>
      <c r="H29" s="133"/>
      <c r="I29" s="133">
        <v>0.05</v>
      </c>
      <c r="J29" s="133"/>
      <c r="K29" s="133"/>
      <c r="L29" s="133">
        <v>0.05</v>
      </c>
      <c r="M29" s="133"/>
      <c r="N29" s="133"/>
      <c r="O29" s="133">
        <v>0.05</v>
      </c>
      <c r="P29" s="133"/>
      <c r="Q29" s="133"/>
    </row>
    <row r="30" spans="1:17">
      <c r="A30" s="224">
        <v>24</v>
      </c>
      <c r="B30" s="126" t="s">
        <v>914</v>
      </c>
      <c r="C30" s="160" t="s">
        <v>910</v>
      </c>
      <c r="D30" s="134" t="s">
        <v>618</v>
      </c>
      <c r="E30" s="133">
        <f t="shared" si="0"/>
        <v>0.24</v>
      </c>
      <c r="F30" s="133"/>
      <c r="G30" s="133">
        <v>0.06</v>
      </c>
      <c r="H30" s="133"/>
      <c r="I30" s="133"/>
      <c r="J30" s="133">
        <v>0.06</v>
      </c>
      <c r="K30" s="133"/>
      <c r="L30" s="133"/>
      <c r="M30" s="133">
        <v>0.06</v>
      </c>
      <c r="N30" s="133"/>
      <c r="O30" s="133"/>
      <c r="P30" s="133">
        <v>0.06</v>
      </c>
      <c r="Q30" s="133"/>
    </row>
    <row r="31" spans="1:17">
      <c r="A31" s="224">
        <v>25</v>
      </c>
      <c r="B31" s="126" t="s">
        <v>915</v>
      </c>
      <c r="C31" s="160" t="s">
        <v>910</v>
      </c>
      <c r="D31" s="134" t="s">
        <v>618</v>
      </c>
      <c r="E31" s="133">
        <f t="shared" si="0"/>
        <v>0.32</v>
      </c>
      <c r="F31" s="133"/>
      <c r="G31" s="133"/>
      <c r="H31" s="133">
        <v>0.08</v>
      </c>
      <c r="I31" s="133"/>
      <c r="J31" s="133"/>
      <c r="K31" s="133">
        <v>0.08</v>
      </c>
      <c r="L31" s="133"/>
      <c r="M31" s="133"/>
      <c r="N31" s="133">
        <v>0.08</v>
      </c>
      <c r="O31" s="133"/>
      <c r="P31" s="133"/>
      <c r="Q31" s="133">
        <v>0.08</v>
      </c>
    </row>
    <row r="32" spans="1:17">
      <c r="A32" s="224">
        <v>26</v>
      </c>
      <c r="B32" s="126" t="s">
        <v>926</v>
      </c>
      <c r="C32" s="160"/>
      <c r="D32" s="134" t="s">
        <v>618</v>
      </c>
      <c r="E32" s="133">
        <f t="shared" si="0"/>
        <v>0.1</v>
      </c>
      <c r="F32" s="133"/>
      <c r="G32" s="133"/>
      <c r="H32" s="133">
        <v>0.1</v>
      </c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s="118" customFormat="1">
      <c r="A33" s="224">
        <v>27</v>
      </c>
      <c r="B33" s="126" t="s">
        <v>916</v>
      </c>
      <c r="C33" s="212" t="s">
        <v>910</v>
      </c>
      <c r="D33" s="134" t="s">
        <v>618</v>
      </c>
      <c r="E33" s="133">
        <f t="shared" si="0"/>
        <v>0.5</v>
      </c>
      <c r="F33" s="133"/>
      <c r="G33" s="133"/>
      <c r="H33" s="133"/>
      <c r="I33" s="133"/>
      <c r="J33" s="133"/>
      <c r="K33" s="133">
        <v>0.5</v>
      </c>
      <c r="L33" s="133"/>
      <c r="M33" s="133"/>
      <c r="N33" s="133"/>
      <c r="O33" s="133"/>
      <c r="P33" s="133"/>
      <c r="Q33" s="133"/>
    </row>
    <row r="34" spans="1:17" s="118" customFormat="1">
      <c r="A34" s="224">
        <v>28</v>
      </c>
      <c r="B34" s="126" t="s">
        <v>1787</v>
      </c>
      <c r="C34" s="212" t="s">
        <v>910</v>
      </c>
      <c r="D34" s="134" t="s">
        <v>618</v>
      </c>
      <c r="E34" s="133">
        <f t="shared" si="0"/>
        <v>0.5</v>
      </c>
      <c r="F34" s="133"/>
      <c r="G34" s="133"/>
      <c r="H34" s="133"/>
      <c r="I34" s="133"/>
      <c r="J34" s="133">
        <v>0.5</v>
      </c>
      <c r="K34" s="133"/>
      <c r="L34" s="133"/>
      <c r="M34" s="133"/>
      <c r="N34" s="133"/>
      <c r="O34" s="133"/>
      <c r="P34" s="133"/>
      <c r="Q34" s="133"/>
    </row>
    <row r="35" spans="1:17" s="118" customFormat="1">
      <c r="A35" s="224">
        <v>29</v>
      </c>
      <c r="B35" s="126" t="s">
        <v>937</v>
      </c>
      <c r="C35" s="212" t="s">
        <v>910</v>
      </c>
      <c r="D35" s="134" t="s">
        <v>618</v>
      </c>
      <c r="E35" s="133">
        <f>SUM(F35:Q35)</f>
        <v>0.58000000000000007</v>
      </c>
      <c r="F35" s="133"/>
      <c r="G35" s="133"/>
      <c r="H35" s="133">
        <v>0.2</v>
      </c>
      <c r="I35" s="133"/>
      <c r="J35" s="133"/>
      <c r="K35" s="133"/>
      <c r="L35" s="133"/>
      <c r="M35" s="133">
        <v>0.23</v>
      </c>
      <c r="N35" s="133"/>
      <c r="O35" s="133"/>
      <c r="P35" s="133"/>
      <c r="Q35" s="133">
        <v>0.15</v>
      </c>
    </row>
    <row r="36" spans="1:17" s="118" customFormat="1">
      <c r="A36" s="224">
        <v>30</v>
      </c>
      <c r="B36" s="126" t="s">
        <v>938</v>
      </c>
      <c r="C36" s="212" t="s">
        <v>910</v>
      </c>
      <c r="D36" s="134" t="s">
        <v>618</v>
      </c>
      <c r="E36" s="133">
        <f t="shared" si="0"/>
        <v>0.3</v>
      </c>
      <c r="F36" s="133"/>
      <c r="G36" s="133"/>
      <c r="H36" s="133"/>
      <c r="I36" s="133">
        <v>0.15</v>
      </c>
      <c r="J36" s="133"/>
      <c r="K36" s="133"/>
      <c r="L36" s="133"/>
      <c r="M36" s="133"/>
      <c r="N36" s="133"/>
      <c r="O36" s="133"/>
      <c r="P36" s="133"/>
      <c r="Q36" s="133">
        <v>0.15</v>
      </c>
    </row>
    <row r="37" spans="1:17" s="118" customFormat="1">
      <c r="A37" s="224">
        <v>31</v>
      </c>
      <c r="B37" s="126" t="s">
        <v>939</v>
      </c>
      <c r="C37" s="212" t="s">
        <v>910</v>
      </c>
      <c r="D37" s="134" t="s">
        <v>618</v>
      </c>
      <c r="E37" s="133">
        <f t="shared" si="0"/>
        <v>40</v>
      </c>
      <c r="F37" s="133">
        <v>20</v>
      </c>
      <c r="G37" s="133"/>
      <c r="H37" s="133"/>
      <c r="I37" s="133"/>
      <c r="J37" s="133"/>
      <c r="K37" s="133"/>
      <c r="L37" s="133">
        <v>20</v>
      </c>
      <c r="M37" s="133"/>
      <c r="N37" s="133"/>
      <c r="O37" s="133"/>
      <c r="P37" s="133"/>
      <c r="Q37" s="133"/>
    </row>
    <row r="38" spans="1:17" s="118" customFormat="1">
      <c r="A38" s="224">
        <v>32</v>
      </c>
      <c r="B38" s="126" t="s">
        <v>940</v>
      </c>
      <c r="C38" s="212" t="s">
        <v>910</v>
      </c>
      <c r="D38" s="134" t="s">
        <v>618</v>
      </c>
      <c r="E38" s="133">
        <f t="shared" si="0"/>
        <v>1.5</v>
      </c>
      <c r="F38" s="133">
        <v>0.3</v>
      </c>
      <c r="G38" s="133"/>
      <c r="H38" s="133">
        <v>0.3</v>
      </c>
      <c r="I38" s="133"/>
      <c r="J38" s="133">
        <v>0.3</v>
      </c>
      <c r="K38" s="133"/>
      <c r="L38" s="133">
        <v>0.3</v>
      </c>
      <c r="M38" s="133"/>
      <c r="N38" s="133"/>
      <c r="O38" s="133"/>
      <c r="P38" s="133">
        <v>0.3</v>
      </c>
      <c r="Q38" s="133"/>
    </row>
    <row r="39" spans="1:17" s="118" customFormat="1">
      <c r="A39" s="224">
        <v>33</v>
      </c>
      <c r="B39" s="126" t="s">
        <v>941</v>
      </c>
      <c r="C39" s="212" t="s">
        <v>910</v>
      </c>
      <c r="D39" s="134" t="s">
        <v>618</v>
      </c>
      <c r="E39" s="133">
        <f t="shared" si="0"/>
        <v>0.06</v>
      </c>
      <c r="F39" s="133"/>
      <c r="G39" s="133">
        <v>0.03</v>
      </c>
      <c r="H39" s="133"/>
      <c r="I39" s="133"/>
      <c r="J39" s="133"/>
      <c r="K39" s="133"/>
      <c r="L39" s="133"/>
      <c r="M39" s="133">
        <v>0.03</v>
      </c>
      <c r="N39" s="133"/>
      <c r="O39" s="133"/>
      <c r="P39" s="133"/>
      <c r="Q39" s="133"/>
    </row>
    <row r="40" spans="1:17" s="118" customFormat="1">
      <c r="A40" s="224">
        <v>34</v>
      </c>
      <c r="B40" s="126" t="s">
        <v>942</v>
      </c>
      <c r="C40" s="212" t="s">
        <v>910</v>
      </c>
      <c r="D40" s="134" t="s">
        <v>618</v>
      </c>
      <c r="E40" s="133">
        <f t="shared" si="0"/>
        <v>2.5</v>
      </c>
      <c r="F40" s="133"/>
      <c r="G40" s="133">
        <v>0.5</v>
      </c>
      <c r="H40" s="133"/>
      <c r="I40" s="133">
        <v>0.5</v>
      </c>
      <c r="J40" s="133"/>
      <c r="K40" s="133">
        <v>0.5</v>
      </c>
      <c r="L40" s="133"/>
      <c r="M40" s="133">
        <v>0.5</v>
      </c>
      <c r="N40" s="133"/>
      <c r="O40" s="133">
        <v>0.5</v>
      </c>
      <c r="P40" s="133"/>
      <c r="Q40" s="133"/>
    </row>
    <row r="41" spans="1:17" s="118" customFormat="1">
      <c r="A41" s="224">
        <v>35</v>
      </c>
      <c r="B41" s="126" t="s">
        <v>943</v>
      </c>
      <c r="C41" s="212" t="s">
        <v>910</v>
      </c>
      <c r="D41" s="134" t="s">
        <v>618</v>
      </c>
      <c r="E41" s="133">
        <f t="shared" si="0"/>
        <v>0.6</v>
      </c>
      <c r="F41" s="133"/>
      <c r="G41" s="133"/>
      <c r="H41" s="133">
        <v>0.3</v>
      </c>
      <c r="I41" s="133"/>
      <c r="J41" s="133"/>
      <c r="K41" s="133"/>
      <c r="L41" s="133"/>
      <c r="M41" s="133"/>
      <c r="N41" s="133">
        <v>0.3</v>
      </c>
      <c r="O41" s="133"/>
      <c r="P41" s="133"/>
      <c r="Q41" s="133"/>
    </row>
    <row r="42" spans="1:17" s="118" customFormat="1">
      <c r="A42" s="224">
        <v>36</v>
      </c>
      <c r="B42" s="126" t="s">
        <v>954</v>
      </c>
      <c r="C42" s="212" t="s">
        <v>910</v>
      </c>
      <c r="D42" s="134" t="s">
        <v>618</v>
      </c>
      <c r="E42" s="133">
        <f t="shared" si="0"/>
        <v>3</v>
      </c>
      <c r="F42" s="133">
        <v>0.5</v>
      </c>
      <c r="G42" s="133"/>
      <c r="H42" s="133">
        <v>0.5</v>
      </c>
      <c r="I42" s="133"/>
      <c r="J42" s="133">
        <v>0.5</v>
      </c>
      <c r="K42" s="133"/>
      <c r="L42" s="133">
        <v>0.5</v>
      </c>
      <c r="M42" s="133"/>
      <c r="N42" s="133">
        <v>0.5</v>
      </c>
      <c r="O42" s="133"/>
      <c r="P42" s="133">
        <v>0.5</v>
      </c>
      <c r="Q42" s="133"/>
    </row>
    <row r="43" spans="1:17" s="118" customFormat="1">
      <c r="A43" s="224">
        <v>37</v>
      </c>
      <c r="B43" s="126" t="s">
        <v>953</v>
      </c>
      <c r="C43" s="212" t="s">
        <v>910</v>
      </c>
      <c r="D43" s="134" t="s">
        <v>618</v>
      </c>
      <c r="E43" s="133">
        <f t="shared" si="0"/>
        <v>0.1</v>
      </c>
      <c r="F43" s="133">
        <v>0.04</v>
      </c>
      <c r="G43" s="133"/>
      <c r="H43" s="133"/>
      <c r="I43" s="133"/>
      <c r="J43" s="133"/>
      <c r="K43" s="133">
        <v>0.03</v>
      </c>
      <c r="L43" s="133"/>
      <c r="M43" s="133"/>
      <c r="N43" s="133"/>
      <c r="O43" s="133"/>
      <c r="P43" s="133">
        <v>0.03</v>
      </c>
      <c r="Q43" s="133"/>
    </row>
    <row r="44" spans="1:17" s="118" customFormat="1">
      <c r="A44" s="224">
        <v>38</v>
      </c>
      <c r="B44" s="126" t="s">
        <v>952</v>
      </c>
      <c r="C44" s="212" t="s">
        <v>910</v>
      </c>
      <c r="D44" s="134" t="s">
        <v>618</v>
      </c>
      <c r="E44" s="133">
        <f t="shared" si="0"/>
        <v>2</v>
      </c>
      <c r="F44" s="133"/>
      <c r="G44" s="133">
        <v>0.5</v>
      </c>
      <c r="H44" s="133"/>
      <c r="I44" s="133"/>
      <c r="J44" s="133"/>
      <c r="K44" s="133">
        <v>0.5</v>
      </c>
      <c r="L44" s="133"/>
      <c r="M44" s="133">
        <v>0.5</v>
      </c>
      <c r="N44" s="133"/>
      <c r="O44" s="133">
        <v>0.5</v>
      </c>
      <c r="P44" s="133"/>
      <c r="Q44" s="133"/>
    </row>
    <row r="45" spans="1:17" s="118" customFormat="1">
      <c r="A45" s="224">
        <v>39</v>
      </c>
      <c r="B45" s="126" t="s">
        <v>951</v>
      </c>
      <c r="C45" s="212" t="s">
        <v>910</v>
      </c>
      <c r="D45" s="134" t="s">
        <v>618</v>
      </c>
      <c r="E45" s="133">
        <f t="shared" si="0"/>
        <v>1.5000000000000002</v>
      </c>
      <c r="F45" s="133">
        <v>0.4</v>
      </c>
      <c r="G45" s="133"/>
      <c r="H45" s="133"/>
      <c r="I45" s="133"/>
      <c r="J45" s="133">
        <v>0.4</v>
      </c>
      <c r="K45" s="133"/>
      <c r="L45" s="133"/>
      <c r="M45" s="133"/>
      <c r="N45" s="133">
        <v>0.4</v>
      </c>
      <c r="O45" s="133"/>
      <c r="P45" s="133"/>
      <c r="Q45" s="133">
        <v>0.3</v>
      </c>
    </row>
    <row r="46" spans="1:17" s="118" customFormat="1">
      <c r="A46" s="224">
        <v>40</v>
      </c>
      <c r="B46" s="126" t="s">
        <v>950</v>
      </c>
      <c r="C46" s="212" t="s">
        <v>910</v>
      </c>
      <c r="D46" s="134" t="s">
        <v>618</v>
      </c>
      <c r="E46" s="133">
        <f t="shared" si="0"/>
        <v>0.12</v>
      </c>
      <c r="F46" s="133"/>
      <c r="G46" s="133">
        <v>0.04</v>
      </c>
      <c r="H46" s="133"/>
      <c r="I46" s="133"/>
      <c r="J46" s="133"/>
      <c r="K46" s="133"/>
      <c r="L46" s="133">
        <v>0.04</v>
      </c>
      <c r="M46" s="133"/>
      <c r="N46" s="133"/>
      <c r="O46" s="133"/>
      <c r="P46" s="133"/>
      <c r="Q46" s="133">
        <v>0.04</v>
      </c>
    </row>
    <row r="47" spans="1:17" s="118" customFormat="1">
      <c r="A47" s="224">
        <v>41</v>
      </c>
      <c r="B47" s="126" t="s">
        <v>949</v>
      </c>
      <c r="C47" s="212" t="s">
        <v>910</v>
      </c>
      <c r="D47" s="134" t="s">
        <v>618</v>
      </c>
      <c r="E47" s="133">
        <f t="shared" si="0"/>
        <v>1.5</v>
      </c>
      <c r="F47" s="133"/>
      <c r="G47" s="133">
        <v>0.5</v>
      </c>
      <c r="H47" s="133"/>
      <c r="I47" s="133"/>
      <c r="J47" s="133"/>
      <c r="K47" s="133">
        <v>0.5</v>
      </c>
      <c r="L47" s="133"/>
      <c r="M47" s="133"/>
      <c r="N47" s="133"/>
      <c r="O47" s="133">
        <v>0.5</v>
      </c>
      <c r="P47" s="133"/>
      <c r="Q47" s="133"/>
    </row>
    <row r="48" spans="1:17" s="118" customFormat="1">
      <c r="A48" s="224">
        <v>42</v>
      </c>
      <c r="B48" s="126" t="s">
        <v>948</v>
      </c>
      <c r="C48" s="212" t="s">
        <v>910</v>
      </c>
      <c r="D48" s="134" t="s">
        <v>618</v>
      </c>
      <c r="E48" s="133">
        <f t="shared" si="0"/>
        <v>0.16</v>
      </c>
      <c r="F48" s="133">
        <v>0.04</v>
      </c>
      <c r="G48" s="133"/>
      <c r="H48" s="133"/>
      <c r="I48" s="133">
        <v>0.04</v>
      </c>
      <c r="J48" s="133"/>
      <c r="K48" s="133"/>
      <c r="L48" s="133">
        <v>0.04</v>
      </c>
      <c r="M48" s="133"/>
      <c r="N48" s="133"/>
      <c r="O48" s="133">
        <v>0.04</v>
      </c>
      <c r="P48" s="133"/>
      <c r="Q48" s="133"/>
    </row>
    <row r="49" spans="1:17" s="118" customFormat="1">
      <c r="A49" s="224">
        <v>43</v>
      </c>
      <c r="B49" s="126" t="s">
        <v>947</v>
      </c>
      <c r="C49" s="212" t="s">
        <v>910</v>
      </c>
      <c r="D49" s="134" t="s">
        <v>618</v>
      </c>
      <c r="E49" s="133">
        <f t="shared" si="0"/>
        <v>1.5</v>
      </c>
      <c r="F49" s="133"/>
      <c r="G49" s="133"/>
      <c r="H49" s="133">
        <v>0.5</v>
      </c>
      <c r="I49" s="133"/>
      <c r="J49" s="133"/>
      <c r="K49" s="133"/>
      <c r="L49" s="133">
        <v>0.5</v>
      </c>
      <c r="M49" s="133"/>
      <c r="N49" s="133"/>
      <c r="O49" s="133"/>
      <c r="P49" s="133">
        <v>0.5</v>
      </c>
      <c r="Q49" s="133"/>
    </row>
    <row r="50" spans="1:17" s="118" customFormat="1">
      <c r="A50" s="224">
        <v>44</v>
      </c>
      <c r="B50" s="126" t="s">
        <v>946</v>
      </c>
      <c r="C50" s="212" t="s">
        <v>910</v>
      </c>
      <c r="D50" s="134" t="s">
        <v>618</v>
      </c>
      <c r="E50" s="133">
        <f t="shared" si="0"/>
        <v>1.6</v>
      </c>
      <c r="F50" s="133"/>
      <c r="G50" s="133"/>
      <c r="H50" s="133"/>
      <c r="I50" s="133">
        <v>0.6</v>
      </c>
      <c r="J50" s="133"/>
      <c r="K50" s="133"/>
      <c r="L50" s="133"/>
      <c r="M50" s="133">
        <v>0.5</v>
      </c>
      <c r="N50" s="133"/>
      <c r="O50" s="133"/>
      <c r="P50" s="133"/>
      <c r="Q50" s="133">
        <v>0.5</v>
      </c>
    </row>
    <row r="51" spans="1:17" s="118" customFormat="1">
      <c r="A51" s="224">
        <v>45</v>
      </c>
      <c r="B51" s="126" t="s">
        <v>945</v>
      </c>
      <c r="C51" s="212" t="s">
        <v>910</v>
      </c>
      <c r="D51" s="134" t="s">
        <v>618</v>
      </c>
      <c r="E51" s="133">
        <f t="shared" si="0"/>
        <v>0.21000000000000002</v>
      </c>
      <c r="F51" s="133"/>
      <c r="G51" s="133">
        <v>0.06</v>
      </c>
      <c r="H51" s="133"/>
      <c r="I51" s="133"/>
      <c r="J51" s="133">
        <v>0.05</v>
      </c>
      <c r="K51" s="133"/>
      <c r="L51" s="133"/>
      <c r="M51" s="133">
        <v>0.05</v>
      </c>
      <c r="N51" s="133"/>
      <c r="O51" s="133"/>
      <c r="P51" s="133">
        <v>0.05</v>
      </c>
      <c r="Q51" s="133"/>
    </row>
    <row r="52" spans="1:17" s="118" customFormat="1">
      <c r="A52" s="224">
        <v>46</v>
      </c>
      <c r="B52" s="126" t="s">
        <v>944</v>
      </c>
      <c r="C52" s="212" t="s">
        <v>910</v>
      </c>
      <c r="D52" s="134" t="s">
        <v>618</v>
      </c>
      <c r="E52" s="133">
        <f t="shared" si="0"/>
        <v>0.25</v>
      </c>
      <c r="F52" s="133"/>
      <c r="G52" s="133">
        <v>0.05</v>
      </c>
      <c r="H52" s="133"/>
      <c r="I52" s="133"/>
      <c r="J52" s="133"/>
      <c r="K52" s="133">
        <v>0.1</v>
      </c>
      <c r="L52" s="133"/>
      <c r="M52" s="133"/>
      <c r="N52" s="133"/>
      <c r="O52" s="133">
        <v>0.1</v>
      </c>
      <c r="P52" s="133"/>
      <c r="Q52" s="133"/>
    </row>
    <row r="53" spans="1:17">
      <c r="A53" s="224">
        <v>47</v>
      </c>
      <c r="B53" s="126" t="s">
        <v>957</v>
      </c>
      <c r="C53" s="160" t="s">
        <v>936</v>
      </c>
      <c r="D53" s="134" t="s">
        <v>618</v>
      </c>
      <c r="E53" s="133">
        <f t="shared" si="0"/>
        <v>2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2</v>
      </c>
      <c r="Q53" s="133">
        <v>0</v>
      </c>
    </row>
    <row r="54" spans="1:17">
      <c r="A54" s="224">
        <v>48</v>
      </c>
      <c r="B54" s="126" t="s">
        <v>927</v>
      </c>
      <c r="C54" s="160" t="s">
        <v>936</v>
      </c>
      <c r="D54" s="134" t="s">
        <v>618</v>
      </c>
      <c r="E54" s="133">
        <f t="shared" si="0"/>
        <v>1.5499999999999998</v>
      </c>
      <c r="F54" s="133">
        <v>0</v>
      </c>
      <c r="G54" s="133">
        <v>0.2</v>
      </c>
      <c r="H54" s="133">
        <v>0</v>
      </c>
      <c r="I54" s="133">
        <v>0.5</v>
      </c>
      <c r="J54" s="133">
        <v>0.2</v>
      </c>
      <c r="K54" s="133">
        <v>0</v>
      </c>
      <c r="L54" s="133">
        <v>0</v>
      </c>
      <c r="M54" s="133">
        <v>0.45</v>
      </c>
      <c r="N54" s="133">
        <v>0</v>
      </c>
      <c r="O54" s="133">
        <v>0</v>
      </c>
      <c r="P54" s="133">
        <v>0.2</v>
      </c>
      <c r="Q54" s="133">
        <v>0</v>
      </c>
    </row>
    <row r="55" spans="1:17">
      <c r="A55" s="224">
        <v>49</v>
      </c>
      <c r="B55" s="126" t="s">
        <v>955</v>
      </c>
      <c r="C55" s="160" t="s">
        <v>936</v>
      </c>
      <c r="D55" s="134" t="s">
        <v>618</v>
      </c>
      <c r="E55" s="133">
        <f t="shared" si="0"/>
        <v>1.1000000000000001</v>
      </c>
      <c r="F55" s="133">
        <v>0</v>
      </c>
      <c r="G55" s="133">
        <v>0</v>
      </c>
      <c r="H55" s="133">
        <v>0.5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0.6</v>
      </c>
      <c r="P55" s="133">
        <v>0</v>
      </c>
      <c r="Q55" s="133">
        <v>0</v>
      </c>
    </row>
    <row r="56" spans="1:17">
      <c r="A56" s="224">
        <v>50</v>
      </c>
      <c r="B56" s="126" t="s">
        <v>956</v>
      </c>
      <c r="C56" s="160" t="s">
        <v>936</v>
      </c>
      <c r="D56" s="134" t="s">
        <v>618</v>
      </c>
      <c r="E56" s="133">
        <f t="shared" si="0"/>
        <v>1</v>
      </c>
      <c r="F56" s="133">
        <v>0</v>
      </c>
      <c r="G56" s="133">
        <v>0</v>
      </c>
      <c r="H56" s="133">
        <v>0.5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0.5</v>
      </c>
      <c r="O56" s="133">
        <v>0</v>
      </c>
      <c r="P56" s="133">
        <v>0</v>
      </c>
      <c r="Q56" s="133">
        <v>0</v>
      </c>
    </row>
    <row r="57" spans="1:17">
      <c r="A57" s="224">
        <v>51</v>
      </c>
      <c r="B57" s="126" t="s">
        <v>928</v>
      </c>
      <c r="C57" s="160" t="s">
        <v>936</v>
      </c>
      <c r="D57" s="134" t="s">
        <v>618</v>
      </c>
      <c r="E57" s="133">
        <f t="shared" si="0"/>
        <v>1.2</v>
      </c>
      <c r="F57" s="133">
        <v>0</v>
      </c>
      <c r="G57" s="133">
        <v>0.22500000000000001</v>
      </c>
      <c r="H57" s="133">
        <v>0</v>
      </c>
      <c r="I57" s="133">
        <v>0</v>
      </c>
      <c r="J57" s="133">
        <v>0.22500000000000001</v>
      </c>
      <c r="K57" s="133">
        <v>0.3</v>
      </c>
      <c r="L57" s="133">
        <v>0</v>
      </c>
      <c r="M57" s="133">
        <v>0.22500000000000001</v>
      </c>
      <c r="N57" s="133">
        <v>0</v>
      </c>
      <c r="O57" s="133">
        <v>0</v>
      </c>
      <c r="P57" s="133">
        <v>0.22500000000000001</v>
      </c>
      <c r="Q57" s="133">
        <v>0</v>
      </c>
    </row>
    <row r="58" spans="1:17">
      <c r="A58" s="224">
        <v>52</v>
      </c>
      <c r="B58" s="126" t="s">
        <v>929</v>
      </c>
      <c r="C58" s="160" t="s">
        <v>936</v>
      </c>
      <c r="D58" s="134" t="s">
        <v>618</v>
      </c>
      <c r="E58" s="133">
        <f t="shared" si="0"/>
        <v>0.1</v>
      </c>
      <c r="F58" s="133">
        <v>0</v>
      </c>
      <c r="G58" s="133">
        <v>2.5000000000000001E-2</v>
      </c>
      <c r="H58" s="133">
        <v>0</v>
      </c>
      <c r="I58" s="133">
        <v>0</v>
      </c>
      <c r="J58" s="133">
        <v>2.5000000000000001E-2</v>
      </c>
      <c r="K58" s="133">
        <v>0</v>
      </c>
      <c r="L58" s="133">
        <v>0</v>
      </c>
      <c r="M58" s="133">
        <v>2.5000000000000001E-2</v>
      </c>
      <c r="N58" s="133">
        <v>0</v>
      </c>
      <c r="O58" s="133">
        <v>0</v>
      </c>
      <c r="P58" s="133">
        <v>2.5000000000000001E-2</v>
      </c>
      <c r="Q58" s="133">
        <v>0</v>
      </c>
    </row>
    <row r="59" spans="1:17">
      <c r="A59" s="224">
        <v>53</v>
      </c>
      <c r="B59" s="126" t="s">
        <v>930</v>
      </c>
      <c r="C59" s="160" t="s">
        <v>936</v>
      </c>
      <c r="D59" s="134" t="s">
        <v>618</v>
      </c>
      <c r="E59" s="133">
        <f t="shared" si="0"/>
        <v>1.008</v>
      </c>
      <c r="F59" s="133">
        <v>0</v>
      </c>
      <c r="G59" s="133">
        <v>0.25</v>
      </c>
      <c r="H59" s="133">
        <v>8.0000000000000002E-3</v>
      </c>
      <c r="I59" s="133">
        <v>0</v>
      </c>
      <c r="J59" s="133">
        <v>0.25</v>
      </c>
      <c r="K59" s="133">
        <v>0</v>
      </c>
      <c r="L59" s="133">
        <v>0</v>
      </c>
      <c r="M59" s="133">
        <v>0.25</v>
      </c>
      <c r="N59" s="133">
        <v>0</v>
      </c>
      <c r="O59" s="133">
        <v>0</v>
      </c>
      <c r="P59" s="133">
        <v>0.25</v>
      </c>
      <c r="Q59" s="133">
        <v>0</v>
      </c>
    </row>
    <row r="60" spans="1:17">
      <c r="A60" s="224">
        <v>54</v>
      </c>
      <c r="B60" s="126" t="s">
        <v>931</v>
      </c>
      <c r="C60" s="160" t="s">
        <v>936</v>
      </c>
      <c r="D60" s="134" t="s">
        <v>618</v>
      </c>
      <c r="E60" s="133">
        <f t="shared" si="0"/>
        <v>0.2</v>
      </c>
      <c r="F60" s="133">
        <v>0</v>
      </c>
      <c r="G60" s="133">
        <v>0.05</v>
      </c>
      <c r="H60" s="133">
        <v>0</v>
      </c>
      <c r="I60" s="133">
        <v>0</v>
      </c>
      <c r="J60" s="133">
        <v>0.05</v>
      </c>
      <c r="K60" s="133">
        <v>0</v>
      </c>
      <c r="L60" s="133">
        <v>0</v>
      </c>
      <c r="M60" s="133">
        <v>0.05</v>
      </c>
      <c r="N60" s="133">
        <v>0</v>
      </c>
      <c r="O60" s="133">
        <v>0</v>
      </c>
      <c r="P60" s="133">
        <v>0.05</v>
      </c>
      <c r="Q60" s="133">
        <v>0</v>
      </c>
    </row>
    <row r="61" spans="1:17">
      <c r="A61" s="224">
        <v>55</v>
      </c>
      <c r="B61" s="126" t="s">
        <v>932</v>
      </c>
      <c r="C61" s="160" t="s">
        <v>936</v>
      </c>
      <c r="D61" s="134" t="s">
        <v>618</v>
      </c>
      <c r="E61" s="133">
        <f t="shared" si="0"/>
        <v>0.25</v>
      </c>
      <c r="F61" s="133">
        <v>0</v>
      </c>
      <c r="G61" s="133">
        <v>6.25E-2</v>
      </c>
      <c r="H61" s="133">
        <v>0</v>
      </c>
      <c r="I61" s="133">
        <v>0</v>
      </c>
      <c r="J61" s="133">
        <v>6.25E-2</v>
      </c>
      <c r="K61" s="133">
        <v>0</v>
      </c>
      <c r="L61" s="133">
        <v>0</v>
      </c>
      <c r="M61" s="133">
        <v>6.25E-2</v>
      </c>
      <c r="N61" s="133">
        <v>0</v>
      </c>
      <c r="O61" s="133">
        <v>0</v>
      </c>
      <c r="P61" s="133">
        <v>6.25E-2</v>
      </c>
      <c r="Q61" s="133">
        <v>0</v>
      </c>
    </row>
    <row r="62" spans="1:17">
      <c r="A62" s="224">
        <v>56</v>
      </c>
      <c r="B62" s="126" t="s">
        <v>933</v>
      </c>
      <c r="C62" s="160" t="s">
        <v>936</v>
      </c>
      <c r="D62" s="134" t="s">
        <v>618</v>
      </c>
      <c r="E62" s="133">
        <f t="shared" si="0"/>
        <v>0.3</v>
      </c>
      <c r="F62" s="133">
        <v>0</v>
      </c>
      <c r="G62" s="133">
        <v>7.4999999999999997E-2</v>
      </c>
      <c r="H62" s="133">
        <v>0</v>
      </c>
      <c r="I62" s="133">
        <v>0</v>
      </c>
      <c r="J62" s="133">
        <v>7.4999999999999997E-2</v>
      </c>
      <c r="K62" s="133">
        <v>0</v>
      </c>
      <c r="L62" s="133">
        <v>0</v>
      </c>
      <c r="M62" s="133">
        <v>7.4999999999999997E-2</v>
      </c>
      <c r="N62" s="133">
        <v>0</v>
      </c>
      <c r="O62" s="133">
        <v>0</v>
      </c>
      <c r="P62" s="133">
        <v>7.4999999999999997E-2</v>
      </c>
      <c r="Q62" s="133">
        <v>0</v>
      </c>
    </row>
    <row r="63" spans="1:17">
      <c r="A63" s="224">
        <v>57</v>
      </c>
      <c r="B63" s="126" t="s">
        <v>958</v>
      </c>
      <c r="C63" s="160" t="s">
        <v>936</v>
      </c>
      <c r="D63" s="134" t="s">
        <v>618</v>
      </c>
      <c r="E63" s="133">
        <f t="shared" si="0"/>
        <v>0.4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0.4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</row>
    <row r="64" spans="1:17">
      <c r="A64" s="224">
        <v>58</v>
      </c>
      <c r="B64" s="126" t="s">
        <v>959</v>
      </c>
      <c r="C64" s="160" t="s">
        <v>936</v>
      </c>
      <c r="D64" s="134" t="s">
        <v>618</v>
      </c>
      <c r="E64" s="133">
        <f t="shared" si="0"/>
        <v>0.6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0.6</v>
      </c>
      <c r="N64" s="133">
        <v>0</v>
      </c>
      <c r="O64" s="133">
        <v>0</v>
      </c>
      <c r="P64" s="133">
        <v>0</v>
      </c>
      <c r="Q64" s="133">
        <v>0</v>
      </c>
    </row>
    <row r="65" spans="1:17">
      <c r="A65" s="224">
        <v>59</v>
      </c>
      <c r="B65" s="126" t="s">
        <v>934</v>
      </c>
      <c r="C65" s="160" t="s">
        <v>936</v>
      </c>
      <c r="D65" s="134" t="s">
        <v>618</v>
      </c>
      <c r="E65" s="133">
        <f t="shared" si="0"/>
        <v>0.56000000000000005</v>
      </c>
      <c r="F65" s="133">
        <v>0</v>
      </c>
      <c r="G65" s="133">
        <f>(125+60)/1000</f>
        <v>0.185</v>
      </c>
      <c r="H65" s="133">
        <v>0</v>
      </c>
      <c r="I65" s="133">
        <v>0</v>
      </c>
      <c r="J65" s="133">
        <v>0.125</v>
      </c>
      <c r="K65" s="133">
        <v>0</v>
      </c>
      <c r="L65" s="133">
        <v>0</v>
      </c>
      <c r="M65" s="133">
        <v>0.125</v>
      </c>
      <c r="N65" s="133">
        <v>0</v>
      </c>
      <c r="O65" s="133">
        <v>0</v>
      </c>
      <c r="P65" s="133">
        <v>0.125</v>
      </c>
      <c r="Q65" s="133">
        <v>0</v>
      </c>
    </row>
    <row r="66" spans="1:17">
      <c r="A66" s="224">
        <v>60</v>
      </c>
      <c r="B66" s="126" t="s">
        <v>935</v>
      </c>
      <c r="C66" s="160" t="s">
        <v>936</v>
      </c>
      <c r="D66" s="134" t="s">
        <v>618</v>
      </c>
      <c r="E66" s="133">
        <f t="shared" si="0"/>
        <v>0.6</v>
      </c>
      <c r="F66" s="133">
        <v>0</v>
      </c>
      <c r="G66" s="133">
        <v>0.15</v>
      </c>
      <c r="H66" s="133">
        <v>0</v>
      </c>
      <c r="I66" s="133">
        <v>0</v>
      </c>
      <c r="J66" s="133">
        <v>0.15</v>
      </c>
      <c r="K66" s="133">
        <v>0</v>
      </c>
      <c r="L66" s="133">
        <v>0</v>
      </c>
      <c r="M66" s="133">
        <v>0.15</v>
      </c>
      <c r="N66" s="133">
        <v>0</v>
      </c>
      <c r="O66" s="133">
        <v>0</v>
      </c>
      <c r="P66" s="133">
        <v>0.15</v>
      </c>
      <c r="Q66" s="133">
        <v>0</v>
      </c>
    </row>
    <row r="67" spans="1:17">
      <c r="A67" s="224">
        <v>61</v>
      </c>
      <c r="B67" s="126" t="s">
        <v>1788</v>
      </c>
      <c r="C67" s="133"/>
      <c r="D67" s="134" t="s">
        <v>618</v>
      </c>
      <c r="E67" s="133">
        <v>0.35</v>
      </c>
      <c r="F67" s="133"/>
      <c r="G67" s="133"/>
      <c r="H67" s="133">
        <v>0.1</v>
      </c>
      <c r="I67" s="133"/>
      <c r="J67" s="133"/>
      <c r="K67" s="133">
        <v>0.1</v>
      </c>
      <c r="L67" s="133"/>
      <c r="M67" s="133"/>
      <c r="N67" s="133">
        <v>0.15</v>
      </c>
      <c r="O67" s="133"/>
      <c r="P67" s="133"/>
      <c r="Q67" s="133"/>
    </row>
    <row r="68" spans="1:17" s="5" customFormat="1" ht="18.75">
      <c r="A68" s="224">
        <v>62</v>
      </c>
      <c r="B68" s="126" t="s">
        <v>1789</v>
      </c>
      <c r="C68" s="133"/>
      <c r="D68" s="134" t="s">
        <v>618</v>
      </c>
      <c r="E68" s="133">
        <v>0.65</v>
      </c>
      <c r="F68" s="133"/>
      <c r="G68" s="133">
        <v>0.2</v>
      </c>
      <c r="H68" s="133"/>
      <c r="I68" s="133"/>
      <c r="J68" s="133">
        <v>0.2</v>
      </c>
      <c r="K68" s="133"/>
      <c r="L68" s="133"/>
      <c r="M68" s="133">
        <v>0.25</v>
      </c>
      <c r="N68" s="133"/>
      <c r="O68" s="133"/>
      <c r="P68" s="133"/>
      <c r="Q68" s="133"/>
    </row>
    <row r="69" spans="1:17" s="5" customFormat="1" ht="18.75">
      <c r="A69" s="224">
        <v>63</v>
      </c>
      <c r="B69" s="126" t="s">
        <v>917</v>
      </c>
      <c r="C69" s="160" t="s">
        <v>924</v>
      </c>
      <c r="D69" s="134" t="s">
        <v>530</v>
      </c>
      <c r="E69" s="133">
        <f t="shared" si="0"/>
        <v>44</v>
      </c>
      <c r="F69" s="133"/>
      <c r="G69" s="133">
        <v>6</v>
      </c>
      <c r="H69" s="133"/>
      <c r="I69" s="133"/>
      <c r="J69" s="133">
        <v>16</v>
      </c>
      <c r="K69" s="133"/>
      <c r="L69" s="133"/>
      <c r="M69" s="133">
        <v>6</v>
      </c>
      <c r="N69" s="133">
        <v>10</v>
      </c>
      <c r="O69" s="133"/>
      <c r="P69" s="133">
        <v>6</v>
      </c>
      <c r="Q69" s="133"/>
    </row>
    <row r="70" spans="1:17" s="5" customFormat="1" ht="18.75">
      <c r="A70" s="224">
        <v>64</v>
      </c>
      <c r="B70" s="126" t="s">
        <v>918</v>
      </c>
      <c r="C70" s="160" t="s">
        <v>924</v>
      </c>
      <c r="D70" s="134" t="s">
        <v>530</v>
      </c>
      <c r="E70" s="133">
        <f t="shared" si="0"/>
        <v>20</v>
      </c>
      <c r="F70" s="133">
        <v>0</v>
      </c>
      <c r="G70" s="133">
        <v>0</v>
      </c>
      <c r="H70" s="133">
        <v>10</v>
      </c>
      <c r="I70" s="133">
        <v>0</v>
      </c>
      <c r="J70" s="133">
        <v>0</v>
      </c>
      <c r="K70" s="133">
        <v>0</v>
      </c>
      <c r="L70" s="133">
        <v>0</v>
      </c>
      <c r="M70" s="133">
        <v>10</v>
      </c>
      <c r="N70" s="133">
        <v>0</v>
      </c>
      <c r="O70" s="133">
        <v>0</v>
      </c>
      <c r="P70" s="133">
        <v>0</v>
      </c>
      <c r="Q70" s="133">
        <v>0</v>
      </c>
    </row>
    <row r="71" spans="1:17" s="5" customFormat="1" ht="18.75">
      <c r="A71" s="224">
        <v>65</v>
      </c>
      <c r="B71" s="126" t="s">
        <v>1794</v>
      </c>
      <c r="C71" s="160" t="s">
        <v>924</v>
      </c>
      <c r="D71" s="134" t="s">
        <v>530</v>
      </c>
      <c r="E71" s="133">
        <f t="shared" si="0"/>
        <v>24</v>
      </c>
      <c r="F71" s="133"/>
      <c r="G71" s="133">
        <v>6</v>
      </c>
      <c r="H71" s="133"/>
      <c r="I71" s="133"/>
      <c r="J71" s="133">
        <v>6</v>
      </c>
      <c r="K71" s="133"/>
      <c r="L71" s="133"/>
      <c r="M71" s="133">
        <v>6</v>
      </c>
      <c r="N71" s="133"/>
      <c r="O71" s="133"/>
      <c r="P71" s="133">
        <v>6</v>
      </c>
      <c r="Q71" s="133"/>
    </row>
    <row r="72" spans="1:17" s="5" customFormat="1" ht="18.75">
      <c r="A72" s="224">
        <v>66</v>
      </c>
      <c r="B72" s="126" t="s">
        <v>919</v>
      </c>
      <c r="C72" s="160" t="s">
        <v>924</v>
      </c>
      <c r="D72" s="134" t="s">
        <v>530</v>
      </c>
      <c r="E72" s="133">
        <f t="shared" ref="E72:E79" si="1">SUM(F72:Q72)</f>
        <v>12</v>
      </c>
      <c r="F72" s="133">
        <v>0</v>
      </c>
      <c r="G72" s="133">
        <v>0</v>
      </c>
      <c r="H72" s="133">
        <v>6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6</v>
      </c>
      <c r="P72" s="133">
        <v>0</v>
      </c>
      <c r="Q72" s="133">
        <v>0</v>
      </c>
    </row>
    <row r="73" spans="1:17" s="5" customFormat="1" ht="18.75">
      <c r="A73" s="224">
        <v>67</v>
      </c>
      <c r="B73" s="126" t="s">
        <v>1795</v>
      </c>
      <c r="C73" s="160" t="s">
        <v>924</v>
      </c>
      <c r="D73" s="134" t="s">
        <v>530</v>
      </c>
      <c r="E73" s="133">
        <f t="shared" si="1"/>
        <v>24</v>
      </c>
      <c r="F73" s="133"/>
      <c r="G73" s="133">
        <v>6</v>
      </c>
      <c r="H73" s="133"/>
      <c r="I73" s="133"/>
      <c r="J73" s="133">
        <v>6</v>
      </c>
      <c r="K73" s="133"/>
      <c r="L73" s="133"/>
      <c r="M73" s="133">
        <v>6</v>
      </c>
      <c r="N73" s="133"/>
      <c r="O73" s="133"/>
      <c r="P73" s="133">
        <v>6</v>
      </c>
      <c r="Q73" s="133"/>
    </row>
    <row r="74" spans="1:17" s="5" customFormat="1" ht="18.75">
      <c r="A74" s="224">
        <v>68</v>
      </c>
      <c r="B74" s="126" t="s">
        <v>922</v>
      </c>
      <c r="C74" s="160" t="s">
        <v>924</v>
      </c>
      <c r="D74" s="134" t="s">
        <v>530</v>
      </c>
      <c r="E74" s="133">
        <f t="shared" si="1"/>
        <v>24</v>
      </c>
      <c r="F74" s="133"/>
      <c r="G74" s="133">
        <v>6</v>
      </c>
      <c r="H74" s="133"/>
      <c r="I74" s="133"/>
      <c r="J74" s="133">
        <v>6</v>
      </c>
      <c r="K74" s="133"/>
      <c r="L74" s="133"/>
      <c r="M74" s="133">
        <v>6</v>
      </c>
      <c r="N74" s="133"/>
      <c r="O74" s="133"/>
      <c r="P74" s="133">
        <v>6</v>
      </c>
      <c r="Q74" s="133"/>
    </row>
    <row r="75" spans="1:17" s="5" customFormat="1" ht="18.75">
      <c r="A75" s="224">
        <v>69</v>
      </c>
      <c r="B75" s="126" t="s">
        <v>920</v>
      </c>
      <c r="C75" s="160" t="s">
        <v>924</v>
      </c>
      <c r="D75" s="134" t="s">
        <v>530</v>
      </c>
      <c r="E75" s="133">
        <f t="shared" si="1"/>
        <v>8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8</v>
      </c>
      <c r="L75" s="133">
        <v>0</v>
      </c>
      <c r="M75" s="133">
        <v>0</v>
      </c>
      <c r="N75" s="133">
        <v>0</v>
      </c>
      <c r="O75" s="133">
        <v>0</v>
      </c>
      <c r="P75" s="133">
        <v>0</v>
      </c>
      <c r="Q75" s="133">
        <v>0</v>
      </c>
    </row>
    <row r="76" spans="1:17" s="5" customFormat="1" ht="18.75">
      <c r="A76" s="224">
        <v>70</v>
      </c>
      <c r="B76" s="126" t="s">
        <v>1796</v>
      </c>
      <c r="C76" s="160" t="s">
        <v>924</v>
      </c>
      <c r="D76" s="134" t="s">
        <v>530</v>
      </c>
      <c r="E76" s="133">
        <f t="shared" si="1"/>
        <v>24</v>
      </c>
      <c r="F76" s="133"/>
      <c r="G76" s="133">
        <v>6</v>
      </c>
      <c r="H76" s="133"/>
      <c r="I76" s="133"/>
      <c r="J76" s="133">
        <v>6</v>
      </c>
      <c r="K76" s="133"/>
      <c r="L76" s="133"/>
      <c r="M76" s="133">
        <v>6</v>
      </c>
      <c r="N76" s="133"/>
      <c r="O76" s="133"/>
      <c r="P76" s="133">
        <v>6</v>
      </c>
      <c r="Q76" s="133"/>
    </row>
    <row r="77" spans="1:17" s="5" customFormat="1" ht="18.75">
      <c r="A77" s="224">
        <v>71</v>
      </c>
      <c r="B77" s="126" t="s">
        <v>923</v>
      </c>
      <c r="C77" s="160" t="s">
        <v>924</v>
      </c>
      <c r="D77" s="134" t="s">
        <v>530</v>
      </c>
      <c r="E77" s="133">
        <f t="shared" si="1"/>
        <v>24</v>
      </c>
      <c r="F77" s="133"/>
      <c r="G77" s="133">
        <v>6</v>
      </c>
      <c r="H77" s="133"/>
      <c r="I77" s="133"/>
      <c r="J77" s="133">
        <v>6</v>
      </c>
      <c r="K77" s="133"/>
      <c r="L77" s="133"/>
      <c r="M77" s="133">
        <v>6</v>
      </c>
      <c r="N77" s="133"/>
      <c r="O77" s="133"/>
      <c r="P77" s="133">
        <v>6</v>
      </c>
      <c r="Q77" s="133"/>
    </row>
    <row r="78" spans="1:17" s="5" customFormat="1" ht="18.75">
      <c r="A78" s="224">
        <v>72</v>
      </c>
      <c r="B78" s="126" t="s">
        <v>921</v>
      </c>
      <c r="C78" s="160" t="s">
        <v>924</v>
      </c>
      <c r="D78" s="134" t="s">
        <v>530</v>
      </c>
      <c r="E78" s="133">
        <f t="shared" si="1"/>
        <v>10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10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</row>
    <row r="79" spans="1:17" s="5" customFormat="1" ht="18.75">
      <c r="A79" s="225">
        <v>73</v>
      </c>
      <c r="B79" s="135" t="s">
        <v>925</v>
      </c>
      <c r="C79" s="337"/>
      <c r="D79" s="358" t="s">
        <v>503</v>
      </c>
      <c r="E79" s="200">
        <f t="shared" si="1"/>
        <v>100</v>
      </c>
      <c r="F79" s="200"/>
      <c r="G79" s="200">
        <v>25</v>
      </c>
      <c r="H79" s="200"/>
      <c r="I79" s="200"/>
      <c r="J79" s="200">
        <v>25</v>
      </c>
      <c r="K79" s="200"/>
      <c r="L79" s="200"/>
      <c r="M79" s="200">
        <v>25</v>
      </c>
      <c r="N79" s="200"/>
      <c r="O79" s="200"/>
      <c r="P79" s="200">
        <v>25</v>
      </c>
      <c r="Q79" s="200"/>
    </row>
    <row r="80" spans="1:17" s="222" customFormat="1" ht="15.75" customHeight="1">
      <c r="A80" s="459" t="s">
        <v>529</v>
      </c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</row>
    <row r="81" spans="1:17" ht="15.75" customHeight="1">
      <c r="A81" s="375"/>
      <c r="B81" s="360"/>
      <c r="C81" s="360"/>
      <c r="D81" s="360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</row>
    <row r="82" spans="1:17" ht="15.75" customHeight="1">
      <c r="A82" s="376" t="s">
        <v>511</v>
      </c>
      <c r="B82" s="377"/>
      <c r="C82" s="377"/>
      <c r="D82" s="377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</row>
    <row r="83" spans="1:17" ht="15.75" customHeight="1">
      <c r="A83" s="452" t="s">
        <v>504</v>
      </c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</row>
    <row r="84" spans="1:17" ht="15.75" customHeight="1">
      <c r="A84" s="365"/>
      <c r="B84" s="379"/>
      <c r="C84" s="379"/>
      <c r="D84" s="379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</row>
    <row r="85" spans="1:17" ht="15.75" customHeight="1">
      <c r="A85" s="376" t="s">
        <v>515</v>
      </c>
      <c r="B85" s="377"/>
      <c r="C85" s="377"/>
      <c r="D85" s="377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</row>
    <row r="86" spans="1:17" ht="15.75" customHeight="1">
      <c r="A86" s="381"/>
      <c r="B86" s="457" t="s">
        <v>485</v>
      </c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</row>
    <row r="87" spans="1:17" ht="18.75">
      <c r="A87" s="94"/>
      <c r="B87" s="426" t="s">
        <v>508</v>
      </c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</row>
    <row r="88" spans="1:17" ht="15.75" customHeight="1">
      <c r="A88" s="94"/>
      <c r="B88" s="37"/>
      <c r="C88" s="37"/>
      <c r="D88" s="3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ht="18.75">
      <c r="A89" s="93" t="s">
        <v>512</v>
      </c>
      <c r="B89" s="40"/>
      <c r="C89" s="40"/>
      <c r="D89" s="40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t="18.75">
      <c r="A90" s="94"/>
      <c r="B90" s="40" t="s">
        <v>509</v>
      </c>
      <c r="C90" s="40"/>
      <c r="D90" s="40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t="18.75">
      <c r="A91" s="94"/>
      <c r="B91" s="40" t="s">
        <v>495</v>
      </c>
      <c r="C91" s="40"/>
      <c r="D91" s="40"/>
      <c r="E91" s="95"/>
      <c r="F91" s="95"/>
      <c r="G91" s="95"/>
      <c r="H91" s="95"/>
      <c r="I91" s="95"/>
      <c r="J91" s="97"/>
      <c r="K91" s="95"/>
      <c r="L91" s="95"/>
      <c r="M91" s="95"/>
      <c r="N91" s="95"/>
      <c r="O91" s="95"/>
      <c r="P91" s="95"/>
      <c r="Q91" s="95"/>
    </row>
    <row r="92" spans="1:17" ht="18.75">
      <c r="A92" s="94"/>
      <c r="B92" s="97" t="s">
        <v>510</v>
      </c>
      <c r="C92" s="95"/>
      <c r="D92" s="95"/>
      <c r="E92" s="95"/>
      <c r="F92" s="95"/>
      <c r="G92" s="95"/>
      <c r="H92" s="95"/>
      <c r="I92" s="95"/>
      <c r="J92" s="40"/>
      <c r="K92" s="40"/>
      <c r="L92" s="40"/>
      <c r="M92" s="40"/>
      <c r="N92" s="40"/>
      <c r="O92" s="95"/>
      <c r="P92" s="95"/>
      <c r="Q92" s="95"/>
    </row>
    <row r="93" spans="1:17" ht="18.75">
      <c r="A93" s="94"/>
      <c r="B93" s="40"/>
      <c r="C93" s="40"/>
      <c r="D93" s="40"/>
      <c r="E93" s="95"/>
      <c r="F93" s="95"/>
      <c r="G93" s="95"/>
      <c r="H93" s="95"/>
      <c r="I93" s="95"/>
      <c r="J93" s="97"/>
      <c r="K93" s="95"/>
      <c r="L93" s="95"/>
      <c r="M93" s="95"/>
      <c r="N93" s="95"/>
      <c r="O93" s="95"/>
      <c r="P93" s="95"/>
      <c r="Q93" s="95"/>
    </row>
    <row r="94" spans="1:17" ht="18.75">
      <c r="A94" s="93" t="s">
        <v>513</v>
      </c>
      <c r="B94" s="40"/>
      <c r="C94" s="40"/>
      <c r="D94" s="40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18.75">
      <c r="A95" s="94"/>
      <c r="B95" s="426" t="s">
        <v>507</v>
      </c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</row>
    <row r="96" spans="1:17" ht="18.75">
      <c r="A96" s="94"/>
      <c r="B96" s="40"/>
      <c r="C96" s="40"/>
      <c r="D96" s="40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ht="18.75">
      <c r="A97" s="93" t="s">
        <v>514</v>
      </c>
      <c r="B97" s="40"/>
      <c r="C97" s="40"/>
      <c r="D97" s="40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t="18.75">
      <c r="A98" s="91"/>
      <c r="B98" s="27" t="s">
        <v>492</v>
      </c>
      <c r="C98" s="27"/>
      <c r="D98" s="2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8.75">
      <c r="A99" s="91"/>
      <c r="B99" s="27" t="s">
        <v>494</v>
      </c>
      <c r="C99" s="27"/>
      <c r="D99" s="2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8.75">
      <c r="A100" s="91"/>
      <c r="B100" s="27" t="s">
        <v>493</v>
      </c>
      <c r="C100" s="27"/>
      <c r="D100" s="2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8.75">
      <c r="A101" s="91"/>
      <c r="B101" s="27"/>
      <c r="C101" s="27"/>
      <c r="D101" s="2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8.75">
      <c r="A102" s="92"/>
      <c r="B102" s="5"/>
      <c r="C102" s="5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8.75">
      <c r="A103" s="92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8.75">
      <c r="A104" s="92"/>
      <c r="B104" s="5"/>
      <c r="C104" s="5"/>
      <c r="D104" s="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8.75">
      <c r="A105" s="92"/>
      <c r="B105" s="5"/>
      <c r="C105" s="5"/>
      <c r="D105" s="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8.75">
      <c r="A106" s="9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8.75">
      <c r="A107" s="92"/>
      <c r="B107" s="5"/>
      <c r="C107" s="5"/>
      <c r="D107" s="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8.75">
      <c r="A108" s="92"/>
      <c r="B108" s="5"/>
      <c r="C108" s="5"/>
      <c r="D108" s="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8.75">
      <c r="A109" s="92"/>
      <c r="B109" s="5"/>
      <c r="C109" s="5"/>
      <c r="D109" s="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</sheetData>
  <mergeCells count="16">
    <mergeCell ref="A2:Q2"/>
    <mergeCell ref="A5:A6"/>
    <mergeCell ref="B5:B6"/>
    <mergeCell ref="C5:C6"/>
    <mergeCell ref="D5:D6"/>
    <mergeCell ref="A3:Q3"/>
    <mergeCell ref="E5:E6"/>
    <mergeCell ref="F5:H5"/>
    <mergeCell ref="B95:Q95"/>
    <mergeCell ref="A83:Q83"/>
    <mergeCell ref="B86:Q86"/>
    <mergeCell ref="B87:Q87"/>
    <mergeCell ref="I5:K5"/>
    <mergeCell ref="L5:N5"/>
    <mergeCell ref="O5:Q5"/>
    <mergeCell ref="A80:Q80"/>
  </mergeCells>
  <phoneticPr fontId="14" type="noConversion"/>
  <pageMargins left="0.74803149606299213" right="0.74803149606299213" top="0.39370078740157483" bottom="0.23622047244094491" header="0.39370078740157483" footer="0.19685039370078741"/>
  <pageSetup paperSize="9" scale="98" fitToHeight="3" orientation="landscape" r:id="rId1"/>
  <headerFooter alignWithMargins="0"/>
  <ignoredErrors>
    <ignoredError sqref="E13:E34 E69:E79 E36:E6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2"/>
  <sheetViews>
    <sheetView view="pageBreakPreview" zoomScale="85" zoomScaleNormal="85" zoomScaleSheetLayoutView="85" workbookViewId="0">
      <selection activeCell="C7" sqref="C7"/>
    </sheetView>
  </sheetViews>
  <sheetFormatPr defaultRowHeight="12.75"/>
  <cols>
    <col min="1" max="1" width="8.140625" style="18" customWidth="1"/>
    <col min="2" max="2" width="49.140625" style="228" customWidth="1"/>
    <col min="3" max="3" width="23.140625" style="1" customWidth="1"/>
    <col min="4" max="4" width="6.5703125" style="1" bestFit="1" customWidth="1"/>
    <col min="5" max="17" width="5.28515625" style="2" customWidth="1"/>
    <col min="18" max="16384" width="9.140625" style="1"/>
  </cols>
  <sheetData>
    <row r="1" spans="1:17" s="8" customFormat="1" ht="15" customHeight="1">
      <c r="A1" s="16"/>
      <c r="B1" s="22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8.75" customHeight="1">
      <c r="A2" s="433" t="s">
        <v>1954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7"/>
      <c r="B4" s="2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4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>
      <c r="A7" s="148">
        <v>1</v>
      </c>
      <c r="B7" s="175" t="s">
        <v>978</v>
      </c>
      <c r="C7" s="122"/>
      <c r="D7" s="123" t="s">
        <v>530</v>
      </c>
      <c r="E7" s="152">
        <f>SUM(F7:Q7)</f>
        <v>6</v>
      </c>
      <c r="F7" s="124">
        <v>0</v>
      </c>
      <c r="G7" s="124">
        <v>0</v>
      </c>
      <c r="H7" s="124">
        <v>2</v>
      </c>
      <c r="I7" s="124">
        <v>0</v>
      </c>
      <c r="J7" s="124">
        <v>0</v>
      </c>
      <c r="K7" s="124">
        <v>2</v>
      </c>
      <c r="L7" s="124">
        <v>0</v>
      </c>
      <c r="M7" s="124">
        <v>0</v>
      </c>
      <c r="N7" s="124">
        <v>2</v>
      </c>
      <c r="O7" s="124">
        <v>0</v>
      </c>
      <c r="P7" s="124">
        <v>0</v>
      </c>
      <c r="Q7" s="124">
        <v>0</v>
      </c>
    </row>
    <row r="8" spans="1:17">
      <c r="A8" s="154">
        <v>2</v>
      </c>
      <c r="B8" s="159" t="s">
        <v>989</v>
      </c>
      <c r="C8" s="127"/>
      <c r="D8" s="128" t="s">
        <v>530</v>
      </c>
      <c r="E8" s="133">
        <f t="shared" ref="E8:E41" si="0">SUM(F8:Q8)</f>
        <v>4</v>
      </c>
      <c r="F8" s="129">
        <v>0</v>
      </c>
      <c r="G8" s="129">
        <v>1</v>
      </c>
      <c r="H8" s="129">
        <v>0</v>
      </c>
      <c r="I8" s="129">
        <v>0</v>
      </c>
      <c r="J8" s="129">
        <v>1</v>
      </c>
      <c r="K8" s="129">
        <v>0</v>
      </c>
      <c r="L8" s="129">
        <v>0</v>
      </c>
      <c r="M8" s="129">
        <v>1</v>
      </c>
      <c r="N8" s="129">
        <v>0</v>
      </c>
      <c r="O8" s="129">
        <v>0</v>
      </c>
      <c r="P8" s="129">
        <v>1</v>
      </c>
      <c r="Q8" s="129">
        <v>0</v>
      </c>
    </row>
    <row r="9" spans="1:17">
      <c r="A9" s="154">
        <v>3</v>
      </c>
      <c r="B9" s="159" t="s">
        <v>987</v>
      </c>
      <c r="C9" s="127"/>
      <c r="D9" s="128" t="s">
        <v>530</v>
      </c>
      <c r="E9" s="133">
        <f t="shared" si="0"/>
        <v>12</v>
      </c>
      <c r="F9" s="129"/>
      <c r="G9" s="129"/>
      <c r="H9" s="129"/>
      <c r="I9" s="129">
        <v>4</v>
      </c>
      <c r="J9" s="129"/>
      <c r="K9" s="129">
        <v>4</v>
      </c>
      <c r="L9" s="129"/>
      <c r="M9" s="129">
        <v>4</v>
      </c>
      <c r="N9" s="129"/>
      <c r="O9" s="129"/>
      <c r="P9" s="129"/>
      <c r="Q9" s="129"/>
    </row>
    <row r="10" spans="1:17">
      <c r="A10" s="154">
        <v>4</v>
      </c>
      <c r="B10" s="159" t="s">
        <v>988</v>
      </c>
      <c r="C10" s="127"/>
      <c r="D10" s="128" t="s">
        <v>530</v>
      </c>
      <c r="E10" s="133">
        <f t="shared" si="0"/>
        <v>12</v>
      </c>
      <c r="F10" s="129"/>
      <c r="G10" s="129"/>
      <c r="H10" s="129"/>
      <c r="I10" s="129">
        <v>4</v>
      </c>
      <c r="J10" s="129"/>
      <c r="K10" s="129">
        <v>4</v>
      </c>
      <c r="L10" s="129"/>
      <c r="M10" s="129">
        <v>4</v>
      </c>
      <c r="N10" s="129"/>
      <c r="O10" s="129"/>
      <c r="P10" s="129"/>
      <c r="Q10" s="129"/>
    </row>
    <row r="11" spans="1:17">
      <c r="A11" s="154">
        <v>5</v>
      </c>
      <c r="B11" s="159" t="s">
        <v>982</v>
      </c>
      <c r="C11" s="127"/>
      <c r="D11" s="128" t="s">
        <v>530</v>
      </c>
      <c r="E11" s="133">
        <f t="shared" si="0"/>
        <v>5</v>
      </c>
      <c r="F11" s="129">
        <v>0</v>
      </c>
      <c r="G11" s="129">
        <v>1</v>
      </c>
      <c r="H11" s="129">
        <v>0</v>
      </c>
      <c r="I11" s="129">
        <v>0</v>
      </c>
      <c r="J11" s="129">
        <v>0</v>
      </c>
      <c r="K11" s="129">
        <v>1</v>
      </c>
      <c r="L11" s="129">
        <v>0</v>
      </c>
      <c r="M11" s="129">
        <v>1</v>
      </c>
      <c r="N11" s="129">
        <v>0</v>
      </c>
      <c r="O11" s="129">
        <v>1</v>
      </c>
      <c r="P11" s="129">
        <v>0</v>
      </c>
      <c r="Q11" s="129">
        <v>1</v>
      </c>
    </row>
    <row r="12" spans="1:17">
      <c r="A12" s="154">
        <v>6</v>
      </c>
      <c r="B12" s="159" t="s">
        <v>983</v>
      </c>
      <c r="C12" s="127"/>
      <c r="D12" s="128" t="s">
        <v>530</v>
      </c>
      <c r="E12" s="133">
        <f t="shared" si="0"/>
        <v>5</v>
      </c>
      <c r="F12" s="129">
        <v>1</v>
      </c>
      <c r="G12" s="129">
        <v>0</v>
      </c>
      <c r="H12" s="129">
        <v>1</v>
      </c>
      <c r="I12" s="129">
        <v>0</v>
      </c>
      <c r="J12" s="129">
        <v>1</v>
      </c>
      <c r="K12" s="129">
        <v>0</v>
      </c>
      <c r="L12" s="129">
        <v>1</v>
      </c>
      <c r="M12" s="129">
        <v>0</v>
      </c>
      <c r="N12" s="129">
        <v>1</v>
      </c>
      <c r="O12" s="129">
        <v>0</v>
      </c>
      <c r="P12" s="129">
        <v>0</v>
      </c>
      <c r="Q12" s="129">
        <v>0</v>
      </c>
    </row>
    <row r="13" spans="1:17">
      <c r="A13" s="154">
        <v>7</v>
      </c>
      <c r="B13" s="159" t="s">
        <v>984</v>
      </c>
      <c r="C13" s="127"/>
      <c r="D13" s="128" t="s">
        <v>530</v>
      </c>
      <c r="E13" s="133">
        <f t="shared" si="0"/>
        <v>5</v>
      </c>
      <c r="F13" s="129">
        <v>0</v>
      </c>
      <c r="G13" s="129">
        <v>1</v>
      </c>
      <c r="H13" s="129">
        <v>0</v>
      </c>
      <c r="I13" s="129">
        <v>1</v>
      </c>
      <c r="J13" s="129">
        <v>0</v>
      </c>
      <c r="K13" s="129">
        <v>1</v>
      </c>
      <c r="L13" s="129">
        <v>0</v>
      </c>
      <c r="M13" s="129">
        <v>1</v>
      </c>
      <c r="N13" s="129">
        <v>0</v>
      </c>
      <c r="O13" s="129">
        <v>0</v>
      </c>
      <c r="P13" s="129">
        <v>1</v>
      </c>
      <c r="Q13" s="129">
        <v>0</v>
      </c>
    </row>
    <row r="14" spans="1:17">
      <c r="A14" s="154">
        <v>8</v>
      </c>
      <c r="B14" s="159" t="s">
        <v>980</v>
      </c>
      <c r="C14" s="127"/>
      <c r="D14" s="128" t="s">
        <v>530</v>
      </c>
      <c r="E14" s="133">
        <f t="shared" si="0"/>
        <v>5</v>
      </c>
      <c r="F14" s="129">
        <v>0</v>
      </c>
      <c r="G14" s="129">
        <v>1</v>
      </c>
      <c r="H14" s="129">
        <v>1</v>
      </c>
      <c r="I14" s="129">
        <v>0</v>
      </c>
      <c r="J14" s="129">
        <v>0</v>
      </c>
      <c r="K14" s="129">
        <v>0</v>
      </c>
      <c r="L14" s="129">
        <v>1</v>
      </c>
      <c r="M14" s="129">
        <v>0</v>
      </c>
      <c r="N14" s="129">
        <v>0</v>
      </c>
      <c r="O14" s="129">
        <v>1</v>
      </c>
      <c r="P14" s="129">
        <v>0</v>
      </c>
      <c r="Q14" s="129">
        <v>1</v>
      </c>
    </row>
    <row r="15" spans="1:17">
      <c r="A15" s="154">
        <v>9</v>
      </c>
      <c r="B15" s="159" t="s">
        <v>981</v>
      </c>
      <c r="C15" s="127"/>
      <c r="D15" s="128" t="s">
        <v>530</v>
      </c>
      <c r="E15" s="133">
        <f t="shared" si="0"/>
        <v>5</v>
      </c>
      <c r="F15" s="129">
        <v>0</v>
      </c>
      <c r="G15" s="129">
        <v>0</v>
      </c>
      <c r="H15" s="129">
        <v>1</v>
      </c>
      <c r="I15" s="129">
        <v>0</v>
      </c>
      <c r="J15" s="129">
        <v>2</v>
      </c>
      <c r="K15" s="129">
        <v>0</v>
      </c>
      <c r="L15" s="129">
        <v>0</v>
      </c>
      <c r="M15" s="129">
        <v>1</v>
      </c>
      <c r="N15" s="129">
        <v>0</v>
      </c>
      <c r="O15" s="129">
        <v>0</v>
      </c>
      <c r="P15" s="129">
        <v>1</v>
      </c>
      <c r="Q15" s="129">
        <v>0</v>
      </c>
    </row>
    <row r="16" spans="1:17">
      <c r="A16" s="154">
        <v>10</v>
      </c>
      <c r="B16" s="159" t="s">
        <v>979</v>
      </c>
      <c r="C16" s="127"/>
      <c r="D16" s="128" t="s">
        <v>530</v>
      </c>
      <c r="E16" s="133">
        <f t="shared" si="0"/>
        <v>1</v>
      </c>
      <c r="F16" s="129">
        <v>0</v>
      </c>
      <c r="G16" s="129">
        <v>0</v>
      </c>
      <c r="H16" s="129">
        <v>0</v>
      </c>
      <c r="I16" s="129">
        <v>0</v>
      </c>
      <c r="J16" s="129">
        <v>1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</row>
    <row r="17" spans="1:17">
      <c r="A17" s="154">
        <v>11</v>
      </c>
      <c r="B17" s="159" t="s">
        <v>977</v>
      </c>
      <c r="C17" s="127"/>
      <c r="D17" s="128" t="s">
        <v>530</v>
      </c>
      <c r="E17" s="133">
        <f t="shared" si="0"/>
        <v>8</v>
      </c>
      <c r="F17" s="129">
        <v>2</v>
      </c>
      <c r="G17" s="129">
        <v>0</v>
      </c>
      <c r="H17" s="129">
        <v>0</v>
      </c>
      <c r="I17" s="129">
        <v>2</v>
      </c>
      <c r="J17" s="129">
        <v>0</v>
      </c>
      <c r="K17" s="129">
        <v>0</v>
      </c>
      <c r="L17" s="129">
        <v>2</v>
      </c>
      <c r="M17" s="129">
        <v>0</v>
      </c>
      <c r="N17" s="129">
        <v>0</v>
      </c>
      <c r="O17" s="129">
        <v>2</v>
      </c>
      <c r="P17" s="129">
        <v>0</v>
      </c>
      <c r="Q17" s="129">
        <v>0</v>
      </c>
    </row>
    <row r="18" spans="1:17">
      <c r="A18" s="154">
        <v>12</v>
      </c>
      <c r="B18" s="159" t="s">
        <v>971</v>
      </c>
      <c r="C18" s="127"/>
      <c r="D18" s="128" t="s">
        <v>527</v>
      </c>
      <c r="E18" s="133">
        <f t="shared" si="0"/>
        <v>60</v>
      </c>
      <c r="F18" s="129"/>
      <c r="G18" s="129">
        <v>15</v>
      </c>
      <c r="H18" s="129"/>
      <c r="I18" s="129"/>
      <c r="J18" s="129">
        <v>15</v>
      </c>
      <c r="K18" s="129"/>
      <c r="L18" s="129"/>
      <c r="M18" s="129">
        <v>15</v>
      </c>
      <c r="N18" s="129"/>
      <c r="O18" s="129"/>
      <c r="P18" s="129">
        <v>15</v>
      </c>
      <c r="Q18" s="129"/>
    </row>
    <row r="19" spans="1:17">
      <c r="A19" s="154">
        <v>13</v>
      </c>
      <c r="B19" s="159" t="s">
        <v>1004</v>
      </c>
      <c r="C19" s="127"/>
      <c r="D19" s="128" t="s">
        <v>528</v>
      </c>
      <c r="E19" s="133">
        <f t="shared" si="0"/>
        <v>120</v>
      </c>
      <c r="F19" s="129"/>
      <c r="G19" s="129"/>
      <c r="H19" s="129">
        <v>15</v>
      </c>
      <c r="I19" s="129">
        <v>10</v>
      </c>
      <c r="J19" s="129">
        <v>10</v>
      </c>
      <c r="K19" s="129">
        <v>25</v>
      </c>
      <c r="L19" s="129">
        <v>10</v>
      </c>
      <c r="M19" s="129">
        <v>10</v>
      </c>
      <c r="N19" s="129">
        <v>25</v>
      </c>
      <c r="O19" s="129"/>
      <c r="P19" s="129"/>
      <c r="Q19" s="129">
        <v>15</v>
      </c>
    </row>
    <row r="20" spans="1:17">
      <c r="A20" s="154">
        <v>15</v>
      </c>
      <c r="B20" s="159" t="s">
        <v>1005</v>
      </c>
      <c r="C20" s="127"/>
      <c r="D20" s="128" t="s">
        <v>527</v>
      </c>
      <c r="E20" s="133">
        <f t="shared" si="0"/>
        <v>20</v>
      </c>
      <c r="F20" s="129">
        <v>0</v>
      </c>
      <c r="G20" s="129">
        <v>10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10</v>
      </c>
      <c r="N20" s="129">
        <v>0</v>
      </c>
      <c r="O20" s="129">
        <v>0</v>
      </c>
      <c r="P20" s="129">
        <v>0</v>
      </c>
      <c r="Q20" s="129">
        <v>0</v>
      </c>
    </row>
    <row r="21" spans="1:17">
      <c r="A21" s="154">
        <v>16</v>
      </c>
      <c r="B21" s="159" t="s">
        <v>973</v>
      </c>
      <c r="C21" s="127"/>
      <c r="D21" s="128" t="s">
        <v>528</v>
      </c>
      <c r="E21" s="133">
        <f t="shared" si="0"/>
        <v>60</v>
      </c>
      <c r="F21" s="129"/>
      <c r="G21" s="129"/>
      <c r="H21" s="129"/>
      <c r="I21" s="129">
        <v>10</v>
      </c>
      <c r="J21" s="129">
        <v>10</v>
      </c>
      <c r="K21" s="129">
        <v>10</v>
      </c>
      <c r="L21" s="129">
        <v>10</v>
      </c>
      <c r="M21" s="129">
        <v>10</v>
      </c>
      <c r="N21" s="129">
        <v>10</v>
      </c>
      <c r="O21" s="129"/>
      <c r="P21" s="129"/>
      <c r="Q21" s="129"/>
    </row>
    <row r="22" spans="1:17">
      <c r="A22" s="154">
        <v>17</v>
      </c>
      <c r="B22" s="159" t="s">
        <v>974</v>
      </c>
      <c r="C22" s="127"/>
      <c r="D22" s="128" t="s">
        <v>528</v>
      </c>
      <c r="E22" s="133">
        <f t="shared" si="0"/>
        <v>60</v>
      </c>
      <c r="F22" s="129"/>
      <c r="G22" s="129"/>
      <c r="H22" s="129"/>
      <c r="I22" s="129">
        <v>10</v>
      </c>
      <c r="J22" s="129">
        <v>10</v>
      </c>
      <c r="K22" s="129">
        <v>10</v>
      </c>
      <c r="L22" s="129">
        <v>10</v>
      </c>
      <c r="M22" s="129">
        <v>10</v>
      </c>
      <c r="N22" s="129">
        <v>10</v>
      </c>
      <c r="O22" s="129"/>
      <c r="P22" s="129"/>
      <c r="Q22" s="129"/>
    </row>
    <row r="23" spans="1:17">
      <c r="A23" s="154">
        <v>18</v>
      </c>
      <c r="B23" s="159" t="s">
        <v>975</v>
      </c>
      <c r="C23" s="127"/>
      <c r="D23" s="128" t="s">
        <v>528</v>
      </c>
      <c r="E23" s="133">
        <f t="shared" si="0"/>
        <v>60</v>
      </c>
      <c r="F23" s="129"/>
      <c r="G23" s="129"/>
      <c r="H23" s="129"/>
      <c r="I23" s="129">
        <v>10</v>
      </c>
      <c r="J23" s="129">
        <v>10</v>
      </c>
      <c r="K23" s="129">
        <v>10</v>
      </c>
      <c r="L23" s="129">
        <v>10</v>
      </c>
      <c r="M23" s="129">
        <v>10</v>
      </c>
      <c r="N23" s="129">
        <v>10</v>
      </c>
      <c r="O23" s="129"/>
      <c r="P23" s="129"/>
      <c r="Q23" s="129"/>
    </row>
    <row r="24" spans="1:17">
      <c r="A24" s="154">
        <v>19</v>
      </c>
      <c r="B24" s="159" t="s">
        <v>976</v>
      </c>
      <c r="C24" s="127"/>
      <c r="D24" s="128" t="s">
        <v>528</v>
      </c>
      <c r="E24" s="133">
        <f t="shared" si="0"/>
        <v>60</v>
      </c>
      <c r="F24" s="129"/>
      <c r="G24" s="129"/>
      <c r="H24" s="129"/>
      <c r="I24" s="129">
        <v>10</v>
      </c>
      <c r="J24" s="129">
        <v>10</v>
      </c>
      <c r="K24" s="129">
        <v>10</v>
      </c>
      <c r="L24" s="129">
        <v>10</v>
      </c>
      <c r="M24" s="129">
        <v>10</v>
      </c>
      <c r="N24" s="129">
        <v>10</v>
      </c>
      <c r="O24" s="129"/>
      <c r="P24" s="129"/>
      <c r="Q24" s="129"/>
    </row>
    <row r="25" spans="1:17">
      <c r="A25" s="154">
        <v>20</v>
      </c>
      <c r="B25" s="159" t="s">
        <v>1000</v>
      </c>
      <c r="C25" s="130" t="s">
        <v>990</v>
      </c>
      <c r="D25" s="128" t="s">
        <v>527</v>
      </c>
      <c r="E25" s="133">
        <f t="shared" si="0"/>
        <v>200</v>
      </c>
      <c r="F25" s="129">
        <v>50</v>
      </c>
      <c r="G25" s="129"/>
      <c r="H25" s="129"/>
      <c r="I25" s="129">
        <v>50</v>
      </c>
      <c r="J25" s="129"/>
      <c r="K25" s="129"/>
      <c r="L25" s="129">
        <v>50</v>
      </c>
      <c r="M25" s="129"/>
      <c r="N25" s="129"/>
      <c r="O25" s="129">
        <v>50</v>
      </c>
      <c r="P25" s="129"/>
      <c r="Q25" s="129"/>
    </row>
    <row r="26" spans="1:17">
      <c r="A26" s="154">
        <v>21</v>
      </c>
      <c r="B26" s="159" t="s">
        <v>999</v>
      </c>
      <c r="C26" s="130" t="s">
        <v>990</v>
      </c>
      <c r="D26" s="128" t="s">
        <v>527</v>
      </c>
      <c r="E26" s="133">
        <f t="shared" si="0"/>
        <v>300</v>
      </c>
      <c r="F26" s="129"/>
      <c r="G26" s="129">
        <v>100</v>
      </c>
      <c r="H26" s="129"/>
      <c r="I26" s="129"/>
      <c r="J26" s="129"/>
      <c r="K26" s="129">
        <v>100</v>
      </c>
      <c r="L26" s="129"/>
      <c r="M26" s="129"/>
      <c r="N26" s="129"/>
      <c r="O26" s="129"/>
      <c r="P26" s="129">
        <v>100</v>
      </c>
      <c r="Q26" s="129"/>
    </row>
    <row r="27" spans="1:17">
      <c r="A27" s="154">
        <v>22</v>
      </c>
      <c r="B27" s="159" t="s">
        <v>998</v>
      </c>
      <c r="C27" s="130" t="s">
        <v>990</v>
      </c>
      <c r="D27" s="128" t="s">
        <v>527</v>
      </c>
      <c r="E27" s="133">
        <f t="shared" si="0"/>
        <v>300</v>
      </c>
      <c r="F27" s="129">
        <v>100</v>
      </c>
      <c r="G27" s="129"/>
      <c r="H27" s="129"/>
      <c r="I27" s="129"/>
      <c r="J27" s="129">
        <v>100</v>
      </c>
      <c r="K27" s="129"/>
      <c r="L27" s="129"/>
      <c r="M27" s="129"/>
      <c r="N27" s="129">
        <v>100</v>
      </c>
      <c r="O27" s="129"/>
      <c r="P27" s="129"/>
      <c r="Q27" s="129"/>
    </row>
    <row r="28" spans="1:17">
      <c r="A28" s="154">
        <v>23</v>
      </c>
      <c r="B28" s="159" t="s">
        <v>997</v>
      </c>
      <c r="C28" s="130" t="s">
        <v>990</v>
      </c>
      <c r="D28" s="128" t="s">
        <v>527</v>
      </c>
      <c r="E28" s="133">
        <f>SUM(F28:Q28)</f>
        <v>350</v>
      </c>
      <c r="F28" s="129"/>
      <c r="G28" s="129"/>
      <c r="H28" s="129">
        <v>100</v>
      </c>
      <c r="I28" s="129"/>
      <c r="J28" s="129"/>
      <c r="K28" s="129">
        <v>150</v>
      </c>
      <c r="L28" s="129"/>
      <c r="M28" s="129"/>
      <c r="N28" s="129">
        <v>100</v>
      </c>
      <c r="O28" s="129"/>
      <c r="P28" s="129"/>
      <c r="Q28" s="129"/>
    </row>
    <row r="29" spans="1:17">
      <c r="A29" s="154">
        <v>24</v>
      </c>
      <c r="B29" s="159" t="s">
        <v>996</v>
      </c>
      <c r="C29" s="130" t="s">
        <v>990</v>
      </c>
      <c r="D29" s="128" t="s">
        <v>527</v>
      </c>
      <c r="E29" s="133">
        <f t="shared" si="0"/>
        <v>100</v>
      </c>
      <c r="F29" s="129"/>
      <c r="G29" s="129">
        <v>50</v>
      </c>
      <c r="H29" s="129"/>
      <c r="I29" s="129"/>
      <c r="J29" s="129"/>
      <c r="K29" s="129"/>
      <c r="L29" s="129"/>
      <c r="M29" s="129">
        <v>50</v>
      </c>
      <c r="N29" s="129"/>
      <c r="O29" s="129"/>
      <c r="P29" s="129"/>
      <c r="Q29" s="129"/>
    </row>
    <row r="30" spans="1:17">
      <c r="A30" s="154">
        <v>25</v>
      </c>
      <c r="B30" s="159" t="s">
        <v>995</v>
      </c>
      <c r="C30" s="130" t="s">
        <v>990</v>
      </c>
      <c r="D30" s="128" t="s">
        <v>527</v>
      </c>
      <c r="E30" s="133">
        <f t="shared" si="0"/>
        <v>50</v>
      </c>
      <c r="F30" s="129"/>
      <c r="G30" s="129"/>
      <c r="H30" s="129"/>
      <c r="I30" s="129"/>
      <c r="J30" s="129"/>
      <c r="K30" s="129">
        <v>50</v>
      </c>
      <c r="L30" s="129"/>
      <c r="M30" s="129"/>
      <c r="N30" s="129"/>
      <c r="O30" s="129"/>
      <c r="P30" s="129"/>
      <c r="Q30" s="129"/>
    </row>
    <row r="31" spans="1:17">
      <c r="A31" s="154">
        <v>26</v>
      </c>
      <c r="B31" s="159" t="s">
        <v>994</v>
      </c>
      <c r="C31" s="130" t="s">
        <v>990</v>
      </c>
      <c r="D31" s="128"/>
      <c r="E31" s="133">
        <f t="shared" si="0"/>
        <v>0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>
      <c r="A32" s="154">
        <v>27</v>
      </c>
      <c r="B32" s="159" t="s">
        <v>993</v>
      </c>
      <c r="C32" s="130" t="s">
        <v>990</v>
      </c>
      <c r="D32" s="128" t="s">
        <v>527</v>
      </c>
      <c r="E32" s="133">
        <f t="shared" si="0"/>
        <v>250</v>
      </c>
      <c r="F32" s="129"/>
      <c r="G32" s="129">
        <v>50</v>
      </c>
      <c r="H32" s="129"/>
      <c r="I32" s="129"/>
      <c r="J32" s="129"/>
      <c r="K32" s="129"/>
      <c r="L32" s="129">
        <v>100</v>
      </c>
      <c r="M32" s="129"/>
      <c r="N32" s="129"/>
      <c r="O32" s="129"/>
      <c r="P32" s="129"/>
      <c r="Q32" s="129">
        <v>100</v>
      </c>
    </row>
    <row r="33" spans="1:17">
      <c r="A33" s="154">
        <v>28</v>
      </c>
      <c r="B33" s="159" t="s">
        <v>992</v>
      </c>
      <c r="C33" s="130" t="s">
        <v>990</v>
      </c>
      <c r="D33" s="128" t="s">
        <v>527</v>
      </c>
      <c r="E33" s="133">
        <f t="shared" si="0"/>
        <v>60</v>
      </c>
      <c r="F33" s="129"/>
      <c r="G33" s="129"/>
      <c r="H33" s="129"/>
      <c r="I33" s="129">
        <v>30</v>
      </c>
      <c r="J33" s="129"/>
      <c r="K33" s="129"/>
      <c r="L33" s="129"/>
      <c r="M33" s="129"/>
      <c r="N33" s="129"/>
      <c r="O33" s="129">
        <v>30</v>
      </c>
      <c r="P33" s="129"/>
      <c r="Q33" s="129"/>
    </row>
    <row r="34" spans="1:17">
      <c r="A34" s="154">
        <v>29</v>
      </c>
      <c r="B34" s="159" t="s">
        <v>991</v>
      </c>
      <c r="C34" s="130" t="s">
        <v>990</v>
      </c>
      <c r="D34" s="128" t="s">
        <v>527</v>
      </c>
      <c r="E34" s="133">
        <f t="shared" si="0"/>
        <v>600</v>
      </c>
      <c r="F34" s="129">
        <v>100</v>
      </c>
      <c r="G34" s="129"/>
      <c r="H34" s="129">
        <v>100</v>
      </c>
      <c r="I34" s="129"/>
      <c r="J34" s="129">
        <v>100</v>
      </c>
      <c r="K34" s="129"/>
      <c r="L34" s="129">
        <v>100</v>
      </c>
      <c r="M34" s="129"/>
      <c r="N34" s="129">
        <v>100</v>
      </c>
      <c r="O34" s="129"/>
      <c r="P34" s="129">
        <v>100</v>
      </c>
      <c r="Q34" s="129"/>
    </row>
    <row r="35" spans="1:17">
      <c r="A35" s="154">
        <v>30</v>
      </c>
      <c r="B35" s="159" t="s">
        <v>1002</v>
      </c>
      <c r="C35" s="130" t="s">
        <v>990</v>
      </c>
      <c r="D35" s="128" t="s">
        <v>527</v>
      </c>
      <c r="E35" s="133">
        <f t="shared" si="0"/>
        <v>60</v>
      </c>
      <c r="F35" s="129"/>
      <c r="G35" s="129"/>
      <c r="H35" s="129"/>
      <c r="I35" s="129">
        <v>30</v>
      </c>
      <c r="J35" s="129"/>
      <c r="K35" s="129"/>
      <c r="L35" s="129">
        <v>30</v>
      </c>
      <c r="M35" s="129"/>
      <c r="N35" s="129"/>
      <c r="O35" s="129"/>
      <c r="P35" s="129"/>
      <c r="Q35" s="129"/>
    </row>
    <row r="36" spans="1:17">
      <c r="A36" s="154">
        <v>31</v>
      </c>
      <c r="B36" s="159" t="s">
        <v>1001</v>
      </c>
      <c r="C36" s="130" t="s">
        <v>990</v>
      </c>
      <c r="D36" s="128" t="s">
        <v>527</v>
      </c>
      <c r="E36" s="133">
        <f t="shared" si="0"/>
        <v>60</v>
      </c>
      <c r="F36" s="129"/>
      <c r="G36" s="129"/>
      <c r="H36" s="129"/>
      <c r="I36" s="129"/>
      <c r="J36" s="129">
        <v>30</v>
      </c>
      <c r="K36" s="129"/>
      <c r="L36" s="129"/>
      <c r="M36" s="129">
        <v>30</v>
      </c>
      <c r="N36" s="129"/>
      <c r="O36" s="129"/>
      <c r="P36" s="129"/>
      <c r="Q36" s="129"/>
    </row>
    <row r="37" spans="1:17">
      <c r="A37" s="154">
        <v>32</v>
      </c>
      <c r="B37" s="159" t="s">
        <v>1003</v>
      </c>
      <c r="C37" s="130" t="s">
        <v>990</v>
      </c>
      <c r="D37" s="128" t="s">
        <v>527</v>
      </c>
      <c r="E37" s="133">
        <f t="shared" si="0"/>
        <v>60</v>
      </c>
      <c r="F37" s="129"/>
      <c r="G37" s="129"/>
      <c r="H37" s="129">
        <v>30</v>
      </c>
      <c r="I37" s="129"/>
      <c r="J37" s="129"/>
      <c r="K37" s="129">
        <v>30</v>
      </c>
      <c r="L37" s="129"/>
      <c r="M37" s="129"/>
      <c r="N37" s="129"/>
      <c r="O37" s="129"/>
      <c r="P37" s="129"/>
      <c r="Q37" s="129"/>
    </row>
    <row r="38" spans="1:17">
      <c r="A38" s="154">
        <v>33</v>
      </c>
      <c r="B38" s="159" t="s">
        <v>969</v>
      </c>
      <c r="C38" s="127"/>
      <c r="D38" s="128" t="s">
        <v>530</v>
      </c>
      <c r="E38" s="133">
        <f t="shared" si="0"/>
        <v>40</v>
      </c>
      <c r="F38" s="129">
        <v>10</v>
      </c>
      <c r="G38" s="129"/>
      <c r="H38" s="129"/>
      <c r="I38" s="129">
        <v>10</v>
      </c>
      <c r="J38" s="129"/>
      <c r="K38" s="129"/>
      <c r="L38" s="129">
        <v>10</v>
      </c>
      <c r="M38" s="129"/>
      <c r="N38" s="129"/>
      <c r="O38" s="129">
        <v>10</v>
      </c>
      <c r="P38" s="129"/>
      <c r="Q38" s="129"/>
    </row>
    <row r="39" spans="1:17">
      <c r="A39" s="154">
        <v>34</v>
      </c>
      <c r="B39" s="159" t="s">
        <v>972</v>
      </c>
      <c r="C39" s="127"/>
      <c r="D39" s="128" t="s">
        <v>530</v>
      </c>
      <c r="E39" s="133">
        <f t="shared" si="0"/>
        <v>40</v>
      </c>
      <c r="F39" s="129"/>
      <c r="G39" s="129">
        <v>10</v>
      </c>
      <c r="H39" s="129"/>
      <c r="I39" s="129"/>
      <c r="J39" s="129">
        <v>10</v>
      </c>
      <c r="K39" s="129"/>
      <c r="L39" s="129"/>
      <c r="M39" s="129">
        <v>10</v>
      </c>
      <c r="N39" s="129"/>
      <c r="O39" s="129"/>
      <c r="P39" s="129">
        <v>10</v>
      </c>
      <c r="Q39" s="129"/>
    </row>
    <row r="40" spans="1:17">
      <c r="A40" s="154">
        <v>35</v>
      </c>
      <c r="B40" s="159" t="s">
        <v>970</v>
      </c>
      <c r="C40" s="127"/>
      <c r="D40" s="128" t="s">
        <v>530</v>
      </c>
      <c r="E40" s="133">
        <f t="shared" si="0"/>
        <v>20</v>
      </c>
      <c r="F40" s="129"/>
      <c r="G40" s="129"/>
      <c r="H40" s="129">
        <v>5</v>
      </c>
      <c r="I40" s="129"/>
      <c r="J40" s="129"/>
      <c r="K40" s="129">
        <v>5</v>
      </c>
      <c r="L40" s="129"/>
      <c r="M40" s="129"/>
      <c r="N40" s="129">
        <v>5</v>
      </c>
      <c r="O40" s="129"/>
      <c r="P40" s="129"/>
      <c r="Q40" s="129">
        <v>5</v>
      </c>
    </row>
    <row r="41" spans="1:17" s="5" customFormat="1" ht="18.75">
      <c r="A41" s="154">
        <v>36</v>
      </c>
      <c r="B41" s="159" t="s">
        <v>985</v>
      </c>
      <c r="C41" s="127"/>
      <c r="D41" s="128" t="s">
        <v>43</v>
      </c>
      <c r="E41" s="133">
        <f t="shared" si="0"/>
        <v>6</v>
      </c>
      <c r="F41" s="129"/>
      <c r="G41" s="129"/>
      <c r="H41" s="129"/>
      <c r="I41" s="129">
        <v>1</v>
      </c>
      <c r="J41" s="129">
        <v>1</v>
      </c>
      <c r="K41" s="129">
        <v>1</v>
      </c>
      <c r="L41" s="129">
        <v>1</v>
      </c>
      <c r="M41" s="129">
        <v>1</v>
      </c>
      <c r="N41" s="129">
        <v>1</v>
      </c>
      <c r="O41" s="129"/>
      <c r="P41" s="129"/>
      <c r="Q41" s="129"/>
    </row>
    <row r="42" spans="1:17" s="5" customFormat="1" ht="18.75">
      <c r="A42" s="163">
        <v>37</v>
      </c>
      <c r="B42" s="176" t="s">
        <v>986</v>
      </c>
      <c r="C42" s="173"/>
      <c r="D42" s="137" t="s">
        <v>43</v>
      </c>
      <c r="E42" s="200">
        <f>SUM(F42:Q42)</f>
        <v>6</v>
      </c>
      <c r="F42" s="138"/>
      <c r="G42" s="138"/>
      <c r="H42" s="138"/>
      <c r="I42" s="138">
        <v>1</v>
      </c>
      <c r="J42" s="138">
        <v>1</v>
      </c>
      <c r="K42" s="138">
        <v>1</v>
      </c>
      <c r="L42" s="138">
        <v>1</v>
      </c>
      <c r="M42" s="138">
        <v>1</v>
      </c>
      <c r="N42" s="138">
        <v>1</v>
      </c>
      <c r="O42" s="138"/>
      <c r="P42" s="138"/>
      <c r="Q42" s="138"/>
    </row>
    <row r="43" spans="1:17" s="5" customFormat="1" ht="18.75">
      <c r="A43" s="461" t="s">
        <v>529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</row>
    <row r="44" spans="1:17" s="5" customFormat="1" ht="18.75" customHeight="1">
      <c r="A44" s="19"/>
      <c r="B44" s="227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5" customFormat="1" ht="24" customHeight="1">
      <c r="A45" s="33" t="s">
        <v>511</v>
      </c>
      <c r="B45" s="94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5" customFormat="1" ht="18.75">
      <c r="A46" s="427" t="s">
        <v>504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</row>
    <row r="47" spans="1:17" s="5" customFormat="1" ht="18.75">
      <c r="A47" s="35"/>
      <c r="B47" s="34"/>
      <c r="C47" s="35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s="5" customFormat="1" ht="18.75">
      <c r="A48" s="33" t="s">
        <v>515</v>
      </c>
      <c r="B48" s="94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5" customFormat="1" ht="38.25" customHeight="1">
      <c r="A49" s="27"/>
      <c r="B49" s="422" t="s">
        <v>485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</row>
    <row r="50" spans="1:17" s="5" customFormat="1" ht="18.75">
      <c r="A50" s="27"/>
      <c r="B50" s="426" t="s">
        <v>508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</row>
    <row r="51" spans="1:17" s="5" customFormat="1" ht="18.75">
      <c r="A51" s="27"/>
      <c r="B51" s="34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s="5" customFormat="1" ht="18.75" customHeight="1">
      <c r="A52" s="33" t="s">
        <v>512</v>
      </c>
      <c r="B52" s="94"/>
      <c r="C52" s="27"/>
      <c r="D52" s="2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5" customFormat="1" ht="18.75">
      <c r="A53" s="27"/>
      <c r="B53" s="94" t="s">
        <v>509</v>
      </c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s="5" customFormat="1" ht="18.75">
      <c r="A54" s="27"/>
      <c r="B54" s="94" t="s">
        <v>495</v>
      </c>
      <c r="C54" s="27"/>
      <c r="D54" s="27"/>
      <c r="E54" s="29"/>
      <c r="F54" s="29"/>
      <c r="G54" s="29"/>
      <c r="H54" s="29"/>
      <c r="I54" s="29"/>
      <c r="J54" s="38"/>
      <c r="K54" s="29"/>
      <c r="L54" s="29"/>
      <c r="M54" s="29"/>
      <c r="N54" s="29"/>
      <c r="O54" s="29"/>
      <c r="P54" s="29"/>
      <c r="Q54" s="29"/>
    </row>
    <row r="55" spans="1:17" s="5" customFormat="1" ht="18.75">
      <c r="A55" s="27"/>
      <c r="B55" s="98" t="s">
        <v>510</v>
      </c>
      <c r="C55" s="29"/>
      <c r="D55" s="29"/>
      <c r="E55" s="29"/>
      <c r="F55" s="29"/>
      <c r="G55" s="29"/>
      <c r="H55" s="29"/>
      <c r="I55" s="29"/>
      <c r="J55" s="27"/>
      <c r="K55" s="27"/>
      <c r="L55" s="27"/>
      <c r="M55" s="27"/>
      <c r="N55" s="27"/>
      <c r="O55" s="29"/>
      <c r="P55" s="29"/>
      <c r="Q55" s="29"/>
    </row>
    <row r="56" spans="1:17" s="5" customFormat="1" ht="18.75">
      <c r="A56" s="27"/>
      <c r="B56" s="94"/>
      <c r="C56" s="27"/>
      <c r="D56" s="27"/>
      <c r="E56" s="29"/>
      <c r="F56" s="29"/>
      <c r="G56" s="29"/>
      <c r="H56" s="29"/>
      <c r="I56" s="29"/>
      <c r="J56" s="38"/>
      <c r="K56" s="29"/>
      <c r="L56" s="29"/>
      <c r="M56" s="29"/>
      <c r="N56" s="29"/>
      <c r="O56" s="29"/>
      <c r="P56" s="29"/>
      <c r="Q56" s="29"/>
    </row>
    <row r="57" spans="1:17" s="5" customFormat="1" ht="18.75">
      <c r="A57" s="33" t="s">
        <v>513</v>
      </c>
      <c r="B57" s="94"/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5" customFormat="1" ht="18.75">
      <c r="A58" s="27"/>
      <c r="B58" s="422" t="s">
        <v>507</v>
      </c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</row>
    <row r="59" spans="1:17" s="5" customFormat="1" ht="18.75">
      <c r="A59" s="27"/>
      <c r="B59" s="94"/>
      <c r="C59" s="27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5" customFormat="1" ht="18.75">
      <c r="A60" s="33" t="s">
        <v>514</v>
      </c>
      <c r="B60" s="94"/>
      <c r="C60" s="27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5" customFormat="1" ht="18.75">
      <c r="A61" s="27"/>
      <c r="B61" s="94" t="s">
        <v>492</v>
      </c>
      <c r="C61" s="27"/>
      <c r="D61" s="2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5" customFormat="1" ht="18.75">
      <c r="A62" s="27"/>
      <c r="B62" s="94" t="s">
        <v>494</v>
      </c>
      <c r="C62" s="27"/>
      <c r="D62" s="2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s="5" customFormat="1" ht="18.75">
      <c r="A63" s="27"/>
      <c r="B63" s="94" t="s">
        <v>493</v>
      </c>
      <c r="C63" s="27"/>
      <c r="D63" s="2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8.75">
      <c r="A64" s="27"/>
      <c r="B64" s="94"/>
      <c r="C64" s="27"/>
      <c r="D64" s="2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8.75">
      <c r="A65" s="5"/>
      <c r="B65" s="221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8.75">
      <c r="A66" s="39"/>
      <c r="B66" s="221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8.75">
      <c r="A67" s="5"/>
      <c r="B67" s="221"/>
      <c r="C67" s="5"/>
      <c r="D67" s="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8.75">
      <c r="A68" s="5"/>
      <c r="B68" s="221"/>
      <c r="C68" s="5"/>
      <c r="D68" s="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8.75">
      <c r="A69" s="39"/>
      <c r="B69" s="22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8.75">
      <c r="A70" s="5"/>
      <c r="B70" s="221"/>
      <c r="C70" s="5"/>
      <c r="D70" s="5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8.75">
      <c r="A71" s="5"/>
      <c r="B71" s="221"/>
      <c r="C71" s="5"/>
      <c r="D71" s="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8.75">
      <c r="A72" s="5"/>
      <c r="B72" s="221"/>
      <c r="C72" s="5"/>
      <c r="D72" s="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</sheetData>
  <mergeCells count="16">
    <mergeCell ref="A2:Q2"/>
    <mergeCell ref="A5:A6"/>
    <mergeCell ref="B5:B6"/>
    <mergeCell ref="C5:C6"/>
    <mergeCell ref="D5:D6"/>
    <mergeCell ref="A3:Q3"/>
    <mergeCell ref="E5:E6"/>
    <mergeCell ref="F5:H5"/>
    <mergeCell ref="B58:Q58"/>
    <mergeCell ref="A46:Q46"/>
    <mergeCell ref="B49:Q49"/>
    <mergeCell ref="B50:Q50"/>
    <mergeCell ref="I5:K5"/>
    <mergeCell ref="L5:N5"/>
    <mergeCell ref="O5:Q5"/>
    <mergeCell ref="A43:Q43"/>
  </mergeCells>
  <phoneticPr fontId="14" type="noConversion"/>
  <pageMargins left="0.74803149606299213" right="0.74803149606299213" top="0.51181102362204722" bottom="0.47244094488188981" header="0.51181102362204722" footer="0.51181102362204722"/>
  <pageSetup paperSize="9" scale="85" fitToHeight="3" orientation="landscape" r:id="rId1"/>
  <headerFooter alignWithMargins="0"/>
  <ignoredErrors>
    <ignoredError sqref="E8:E19 E20:E27 E29:E4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6"/>
  <sheetViews>
    <sheetView topLeftCell="A10" zoomScale="75" zoomScaleNormal="75" workbookViewId="0">
      <selection activeCell="A4" sqref="A4"/>
    </sheetView>
  </sheetViews>
  <sheetFormatPr defaultRowHeight="12.75"/>
  <cols>
    <col min="1" max="1" width="5.85546875" style="18" customWidth="1"/>
    <col min="2" max="2" width="44.140625" style="1" customWidth="1"/>
    <col min="3" max="3" width="53.85546875" style="1" customWidth="1"/>
    <col min="4" max="4" width="9.28515625" style="1" bestFit="1" customWidth="1"/>
    <col min="5" max="17" width="4.710937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5" customHeight="1">
      <c r="A2" s="1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43.5" customHeight="1">
      <c r="A3" s="440" t="s">
        <v>1955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463" t="s">
        <v>483</v>
      </c>
      <c r="B5" s="465" t="s">
        <v>486</v>
      </c>
      <c r="C5" s="467" t="s">
        <v>474</v>
      </c>
      <c r="D5" s="465" t="s">
        <v>484</v>
      </c>
      <c r="E5" s="469" t="s">
        <v>499</v>
      </c>
      <c r="F5" s="471" t="s">
        <v>487</v>
      </c>
      <c r="G5" s="472"/>
      <c r="H5" s="473"/>
      <c r="I5" s="471" t="s">
        <v>470</v>
      </c>
      <c r="J5" s="472"/>
      <c r="K5" s="473"/>
      <c r="L5" s="471" t="s">
        <v>478</v>
      </c>
      <c r="M5" s="472"/>
      <c r="N5" s="473"/>
      <c r="O5" s="471" t="s">
        <v>482</v>
      </c>
      <c r="P5" s="472"/>
      <c r="Q5" s="473"/>
    </row>
    <row r="6" spans="1:17" ht="27" customHeight="1">
      <c r="A6" s="464"/>
      <c r="B6" s="466"/>
      <c r="C6" s="468"/>
      <c r="D6" s="466"/>
      <c r="E6" s="470"/>
      <c r="F6" s="260" t="s">
        <v>488</v>
      </c>
      <c r="G6" s="260" t="s">
        <v>489</v>
      </c>
      <c r="H6" s="260" t="s">
        <v>490</v>
      </c>
      <c r="I6" s="260" t="s">
        <v>496</v>
      </c>
      <c r="J6" s="260" t="s">
        <v>497</v>
      </c>
      <c r="K6" s="260" t="s">
        <v>498</v>
      </c>
      <c r="L6" s="260" t="s">
        <v>475</v>
      </c>
      <c r="M6" s="260" t="s">
        <v>476</v>
      </c>
      <c r="N6" s="260" t="s">
        <v>477</v>
      </c>
      <c r="O6" s="260" t="s">
        <v>479</v>
      </c>
      <c r="P6" s="260" t="s">
        <v>480</v>
      </c>
      <c r="Q6" s="260" t="s">
        <v>481</v>
      </c>
    </row>
    <row r="7" spans="1:17" ht="102">
      <c r="A7" s="174">
        <v>1</v>
      </c>
      <c r="B7" s="177" t="s">
        <v>372</v>
      </c>
      <c r="C7" s="327" t="s">
        <v>1800</v>
      </c>
      <c r="D7" s="123" t="s">
        <v>530</v>
      </c>
      <c r="E7" s="178">
        <f>SUM(F7:Q7)</f>
        <v>1</v>
      </c>
      <c r="F7" s="174">
        <v>1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102">
      <c r="A8" s="130">
        <v>2</v>
      </c>
      <c r="B8" s="179" t="s">
        <v>373</v>
      </c>
      <c r="C8" s="327" t="s">
        <v>1801</v>
      </c>
      <c r="D8" s="128" t="s">
        <v>530</v>
      </c>
      <c r="E8" s="180">
        <f t="shared" ref="E8:E13" si="0">SUM(F8:Q8)</f>
        <v>4</v>
      </c>
      <c r="F8" s="130">
        <v>4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102">
      <c r="A9" s="130">
        <v>3</v>
      </c>
      <c r="B9" s="179" t="s">
        <v>374</v>
      </c>
      <c r="C9" s="327" t="s">
        <v>1802</v>
      </c>
      <c r="D9" s="128" t="s">
        <v>530</v>
      </c>
      <c r="E9" s="180">
        <f t="shared" si="0"/>
        <v>3</v>
      </c>
      <c r="F9" s="130">
        <v>3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267.75">
      <c r="A10" s="130">
        <v>4</v>
      </c>
      <c r="B10" s="179" t="s">
        <v>375</v>
      </c>
      <c r="C10" s="328" t="s">
        <v>1803</v>
      </c>
      <c r="D10" s="128" t="s">
        <v>530</v>
      </c>
      <c r="E10" s="180">
        <f t="shared" si="0"/>
        <v>11</v>
      </c>
      <c r="F10" s="130"/>
      <c r="G10" s="130"/>
      <c r="H10" s="130"/>
      <c r="I10" s="130">
        <v>2</v>
      </c>
      <c r="J10" s="130">
        <v>2</v>
      </c>
      <c r="K10" s="130">
        <v>2</v>
      </c>
      <c r="L10" s="130">
        <v>2</v>
      </c>
      <c r="M10" s="130">
        <v>2</v>
      </c>
      <c r="N10" s="130">
        <v>1</v>
      </c>
      <c r="O10" s="130"/>
      <c r="P10" s="130"/>
      <c r="Q10" s="130"/>
    </row>
    <row r="11" spans="1:17">
      <c r="A11" s="130">
        <v>5</v>
      </c>
      <c r="B11" s="179" t="s">
        <v>1782</v>
      </c>
      <c r="C11" s="130"/>
      <c r="D11" s="128" t="s">
        <v>530</v>
      </c>
      <c r="E11" s="180">
        <f t="shared" si="0"/>
        <v>3</v>
      </c>
      <c r="F11" s="130"/>
      <c r="G11" s="130">
        <v>1</v>
      </c>
      <c r="H11" s="130"/>
      <c r="I11" s="130">
        <v>1</v>
      </c>
      <c r="J11" s="130">
        <v>1</v>
      </c>
      <c r="K11" s="130"/>
      <c r="L11" s="130"/>
      <c r="M11" s="130"/>
      <c r="N11" s="130"/>
      <c r="O11" s="130"/>
      <c r="P11" s="130"/>
      <c r="Q11" s="130"/>
    </row>
    <row r="12" spans="1:17">
      <c r="A12" s="130">
        <v>6</v>
      </c>
      <c r="B12" s="179" t="s">
        <v>1780</v>
      </c>
      <c r="C12" s="130"/>
      <c r="D12" s="128" t="s">
        <v>530</v>
      </c>
      <c r="E12" s="180">
        <f t="shared" si="0"/>
        <v>1</v>
      </c>
      <c r="F12" s="130"/>
      <c r="G12" s="130"/>
      <c r="H12" s="130"/>
      <c r="I12" s="130"/>
      <c r="J12" s="130"/>
      <c r="K12" s="130"/>
      <c r="L12" s="130"/>
      <c r="M12" s="130">
        <v>1</v>
      </c>
      <c r="N12" s="130"/>
      <c r="O12" s="130"/>
      <c r="P12" s="130"/>
      <c r="Q12" s="130"/>
    </row>
    <row r="13" spans="1:17">
      <c r="A13" s="130">
        <v>7</v>
      </c>
      <c r="B13" s="179" t="s">
        <v>1781</v>
      </c>
      <c r="C13" s="130"/>
      <c r="D13" s="128" t="s">
        <v>530</v>
      </c>
      <c r="E13" s="180">
        <f t="shared" si="0"/>
        <v>4.25</v>
      </c>
      <c r="F13" s="130"/>
      <c r="G13" s="130"/>
      <c r="H13" s="180"/>
      <c r="I13" s="180"/>
      <c r="J13" s="180"/>
      <c r="K13" s="180"/>
      <c r="L13" s="180"/>
      <c r="M13" s="180"/>
      <c r="N13" s="180"/>
      <c r="O13" s="180"/>
      <c r="P13" s="180"/>
      <c r="Q13" s="180">
        <v>4.25</v>
      </c>
    </row>
    <row r="14" spans="1:17">
      <c r="A14" s="130">
        <v>8</v>
      </c>
      <c r="B14" s="329" t="s">
        <v>1804</v>
      </c>
      <c r="C14" s="330" t="s">
        <v>1806</v>
      </c>
      <c r="D14" s="128" t="s">
        <v>530</v>
      </c>
      <c r="E14" s="334">
        <v>1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>
      <c r="A15" s="130">
        <v>9</v>
      </c>
      <c r="B15" s="329" t="s">
        <v>1805</v>
      </c>
      <c r="C15" s="330" t="s">
        <v>1807</v>
      </c>
      <c r="D15" s="128" t="s">
        <v>530</v>
      </c>
      <c r="E15" s="334">
        <v>1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5" customFormat="1" ht="33" customHeight="1">
      <c r="A16" s="63"/>
      <c r="B16" s="331" t="s">
        <v>1808</v>
      </c>
      <c r="C16" s="332" t="s">
        <v>1830</v>
      </c>
      <c r="D16" s="128" t="s">
        <v>530</v>
      </c>
      <c r="E16" s="333">
        <v>4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s="5" customFormat="1" ht="33" customHeight="1">
      <c r="A17" s="63"/>
      <c r="B17" s="329" t="s">
        <v>1809</v>
      </c>
      <c r="C17" s="330" t="s">
        <v>1831</v>
      </c>
      <c r="D17" s="128" t="s">
        <v>530</v>
      </c>
      <c r="E17" s="334">
        <v>1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5" customFormat="1" ht="33" customHeight="1">
      <c r="A18" s="63"/>
      <c r="B18" s="329" t="s">
        <v>1810</v>
      </c>
      <c r="C18" s="330" t="s">
        <v>1832</v>
      </c>
      <c r="D18" s="128" t="s">
        <v>530</v>
      </c>
      <c r="E18" s="334">
        <v>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s="5" customFormat="1" ht="33" customHeight="1">
      <c r="A19" s="63"/>
      <c r="B19" s="329" t="s">
        <v>1811</v>
      </c>
      <c r="C19" s="330" t="s">
        <v>1833</v>
      </c>
      <c r="D19" s="128" t="s">
        <v>530</v>
      </c>
      <c r="E19" s="334">
        <v>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s="5" customFormat="1" ht="33" customHeight="1">
      <c r="A20" s="63"/>
      <c r="B20" s="329" t="s">
        <v>1812</v>
      </c>
      <c r="C20" s="330" t="s">
        <v>1834</v>
      </c>
      <c r="D20" s="128" t="s">
        <v>530</v>
      </c>
      <c r="E20" s="334">
        <v>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s="5" customFormat="1" ht="33" customHeight="1">
      <c r="A21" s="63"/>
      <c r="B21" s="329" t="s">
        <v>1813</v>
      </c>
      <c r="C21" s="330" t="s">
        <v>1835</v>
      </c>
      <c r="D21" s="128" t="s">
        <v>530</v>
      </c>
      <c r="E21" s="334">
        <v>1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s="5" customFormat="1" ht="33" customHeight="1">
      <c r="A22" s="63"/>
      <c r="B22" s="329" t="s">
        <v>1814</v>
      </c>
      <c r="C22" s="330" t="s">
        <v>1832</v>
      </c>
      <c r="D22" s="128" t="s">
        <v>530</v>
      </c>
      <c r="E22" s="334">
        <v>1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s="5" customFormat="1" ht="45.75" customHeight="1">
      <c r="A23" s="63"/>
      <c r="B23" s="329" t="s">
        <v>1815</v>
      </c>
      <c r="C23" s="330" t="s">
        <v>1836</v>
      </c>
      <c r="D23" s="128" t="s">
        <v>530</v>
      </c>
      <c r="E23" s="334">
        <v>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s="5" customFormat="1" ht="33" customHeight="1">
      <c r="A24" s="63"/>
      <c r="B24" s="329" t="s">
        <v>1816</v>
      </c>
      <c r="C24" s="330" t="s">
        <v>1837</v>
      </c>
      <c r="D24" s="128" t="s">
        <v>530</v>
      </c>
      <c r="E24" s="334">
        <v>1</v>
      </c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5" customFormat="1" ht="33" customHeight="1">
      <c r="A25" s="63"/>
      <c r="B25" s="329" t="s">
        <v>1817</v>
      </c>
      <c r="C25" s="330" t="s">
        <v>1838</v>
      </c>
      <c r="D25" s="128" t="s">
        <v>530</v>
      </c>
      <c r="E25" s="335">
        <v>2</v>
      </c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s="5" customFormat="1" ht="33" customHeight="1">
      <c r="A26" s="63"/>
      <c r="B26" s="329" t="s">
        <v>1818</v>
      </c>
      <c r="C26" s="330" t="s">
        <v>1839</v>
      </c>
      <c r="D26" s="128" t="s">
        <v>530</v>
      </c>
      <c r="E26" s="335">
        <v>1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s="5" customFormat="1" ht="72.75" customHeight="1">
      <c r="A27" s="63"/>
      <c r="B27" s="329" t="s">
        <v>1819</v>
      </c>
      <c r="C27" s="330" t="s">
        <v>1839</v>
      </c>
      <c r="D27" s="128" t="s">
        <v>530</v>
      </c>
      <c r="E27" s="335">
        <v>1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s="5" customFormat="1" ht="33" customHeight="1">
      <c r="A28" s="63"/>
      <c r="B28" s="329" t="s">
        <v>1820</v>
      </c>
      <c r="C28" s="330" t="s">
        <v>1840</v>
      </c>
      <c r="D28" s="128" t="s">
        <v>530</v>
      </c>
      <c r="E28" s="335">
        <v>1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s="5" customFormat="1" ht="33" customHeight="1">
      <c r="A29" s="63"/>
      <c r="B29" s="329" t="s">
        <v>1821</v>
      </c>
      <c r="C29" s="330" t="s">
        <v>1841</v>
      </c>
      <c r="D29" s="128" t="s">
        <v>530</v>
      </c>
      <c r="E29" s="335">
        <v>2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s="5" customFormat="1" ht="33" customHeight="1">
      <c r="A30" s="63"/>
      <c r="B30" s="329" t="s">
        <v>1822</v>
      </c>
      <c r="C30" s="330" t="s">
        <v>1842</v>
      </c>
      <c r="D30" s="128" t="s">
        <v>530</v>
      </c>
      <c r="E30" s="335">
        <v>1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s="5" customFormat="1" ht="18.75">
      <c r="A31" s="63"/>
      <c r="B31" s="329" t="s">
        <v>1823</v>
      </c>
      <c r="C31" s="330" t="s">
        <v>1840</v>
      </c>
      <c r="D31" s="128" t="s">
        <v>530</v>
      </c>
      <c r="E31" s="335">
        <v>1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s="5" customFormat="1" ht="18.75" customHeight="1">
      <c r="A32" s="63"/>
      <c r="B32" s="329" t="s">
        <v>1824</v>
      </c>
      <c r="C32" s="330" t="s">
        <v>1843</v>
      </c>
      <c r="D32" s="128" t="s">
        <v>530</v>
      </c>
      <c r="E32" s="335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s="5" customFormat="1" ht="36">
      <c r="A33" s="63"/>
      <c r="B33" s="329" t="s">
        <v>1825</v>
      </c>
      <c r="C33" s="330" t="s">
        <v>1844</v>
      </c>
      <c r="D33" s="128" t="s">
        <v>530</v>
      </c>
      <c r="E33" s="335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5" customFormat="1" ht="24">
      <c r="A34" s="63"/>
      <c r="B34" s="329" t="s">
        <v>1826</v>
      </c>
      <c r="C34" s="330" t="s">
        <v>1845</v>
      </c>
      <c r="D34" s="128" t="s">
        <v>530</v>
      </c>
      <c r="E34" s="335">
        <v>1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s="5" customFormat="1" ht="24">
      <c r="A35" s="63"/>
      <c r="B35" s="329" t="s">
        <v>1827</v>
      </c>
      <c r="C35" s="330" t="s">
        <v>1840</v>
      </c>
      <c r="D35" s="128" t="s">
        <v>530</v>
      </c>
      <c r="E35" s="335">
        <v>1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s="5" customFormat="1" ht="24">
      <c r="A36" s="63"/>
      <c r="B36" s="329" t="s">
        <v>1828</v>
      </c>
      <c r="C36" s="330" t="s">
        <v>1846</v>
      </c>
      <c r="D36" s="128" t="s">
        <v>530</v>
      </c>
      <c r="E36" s="335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17" s="5" customFormat="1" ht="27">
      <c r="A37" s="63"/>
      <c r="B37" s="329" t="s">
        <v>1829</v>
      </c>
      <c r="C37" s="330" t="s">
        <v>1847</v>
      </c>
      <c r="D37" s="128" t="s">
        <v>530</v>
      </c>
      <c r="E37" s="335">
        <v>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s="5" customFormat="1" ht="18.75">
      <c r="A38" s="63"/>
      <c r="B38" s="46" t="s">
        <v>529</v>
      </c>
      <c r="C38" s="62"/>
      <c r="D38" s="46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s="5" customFormat="1" ht="18.75">
      <c r="A39" s="33" t="s">
        <v>511</v>
      </c>
      <c r="B39" s="27"/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8.75">
      <c r="A40" s="427" t="s">
        <v>504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</row>
    <row r="41" spans="1:17" s="5" customFormat="1" ht="18.75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8.75">
      <c r="A42" s="33" t="s">
        <v>515</v>
      </c>
      <c r="B42" s="27"/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8.75">
      <c r="A43" s="27"/>
      <c r="B43" s="422" t="s">
        <v>485</v>
      </c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</row>
    <row r="44" spans="1:17" ht="18.75">
      <c r="A44" s="27"/>
      <c r="B44" s="426" t="s">
        <v>508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</row>
    <row r="45" spans="1:17" ht="18.75">
      <c r="A45" s="27"/>
      <c r="B45" s="35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8.75">
      <c r="A46" s="33" t="s">
        <v>512</v>
      </c>
      <c r="B46" s="27"/>
      <c r="C46" s="27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8.75">
      <c r="A47" s="27"/>
      <c r="B47" s="27" t="s">
        <v>509</v>
      </c>
      <c r="C47" s="27"/>
      <c r="D47" s="2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8.75">
      <c r="A48" s="27"/>
      <c r="B48" s="27" t="s">
        <v>495</v>
      </c>
      <c r="C48" s="27"/>
      <c r="D48" s="27"/>
      <c r="E48" s="29"/>
      <c r="F48" s="29"/>
      <c r="G48" s="29"/>
      <c r="H48" s="29"/>
      <c r="I48" s="29"/>
      <c r="J48" s="38"/>
      <c r="K48" s="29"/>
      <c r="L48" s="29"/>
      <c r="M48" s="29"/>
      <c r="N48" s="29"/>
      <c r="O48" s="29"/>
      <c r="P48" s="29"/>
      <c r="Q48" s="29"/>
    </row>
    <row r="49" spans="1:17" ht="18.75">
      <c r="A49" s="27"/>
      <c r="B49" s="38" t="s">
        <v>510</v>
      </c>
      <c r="C49" s="29"/>
      <c r="D49" s="29"/>
      <c r="E49" s="29"/>
      <c r="F49" s="29"/>
      <c r="G49" s="29"/>
      <c r="H49" s="29"/>
      <c r="I49" s="29"/>
      <c r="J49" s="27"/>
      <c r="K49" s="27"/>
      <c r="L49" s="27"/>
      <c r="M49" s="27"/>
      <c r="N49" s="27"/>
      <c r="O49" s="29"/>
      <c r="P49" s="29"/>
      <c r="Q49" s="29"/>
    </row>
    <row r="50" spans="1:17" ht="18.75">
      <c r="A50" s="27"/>
      <c r="B50" s="27"/>
      <c r="C50" s="27"/>
      <c r="D50" s="27"/>
      <c r="E50" s="29"/>
      <c r="F50" s="29"/>
      <c r="G50" s="29"/>
      <c r="H50" s="29"/>
      <c r="I50" s="29"/>
      <c r="J50" s="38"/>
      <c r="K50" s="29"/>
      <c r="L50" s="29"/>
      <c r="M50" s="29"/>
      <c r="N50" s="29"/>
      <c r="O50" s="29"/>
      <c r="P50" s="29"/>
      <c r="Q50" s="29"/>
    </row>
    <row r="51" spans="1:17" ht="18.75">
      <c r="A51" s="33" t="s">
        <v>513</v>
      </c>
      <c r="B51" s="27"/>
      <c r="C51" s="27"/>
      <c r="D51" s="2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8.75">
      <c r="A52" s="27"/>
      <c r="B52" s="422" t="s">
        <v>507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</row>
    <row r="53" spans="1:17" ht="18.75">
      <c r="A53" s="27"/>
      <c r="B53" s="27"/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8.75">
      <c r="A54" s="33" t="s">
        <v>514</v>
      </c>
      <c r="B54" s="27"/>
      <c r="C54" s="27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27" t="s">
        <v>492</v>
      </c>
      <c r="C55" s="27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.75">
      <c r="A56" s="27"/>
      <c r="B56" s="27" t="s">
        <v>494</v>
      </c>
      <c r="C56" s="27"/>
      <c r="D56" s="2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>
      <c r="A57" s="27"/>
      <c r="B57" s="27" t="s">
        <v>493</v>
      </c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8.75">
      <c r="A58" s="27"/>
      <c r="B58" s="27"/>
      <c r="C58" s="27"/>
      <c r="D58" s="2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8.75">
      <c r="A59" s="5"/>
      <c r="B59" s="5"/>
      <c r="C59" s="5"/>
      <c r="D59" s="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8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8.75">
      <c r="A61" s="5"/>
      <c r="B61" s="5"/>
      <c r="C61" s="5"/>
      <c r="D61" s="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5"/>
      <c r="B62" s="5"/>
      <c r="C62" s="5"/>
      <c r="D62" s="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8.75">
      <c r="A64" s="5"/>
      <c r="B64" s="5"/>
      <c r="C64" s="5"/>
      <c r="D64" s="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8.75">
      <c r="A65" s="5"/>
      <c r="B65" s="5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8.75">
      <c r="A66" s="33"/>
      <c r="B66" s="27"/>
      <c r="C66" s="27"/>
      <c r="D66" s="2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8.75">
      <c r="A67" s="27"/>
      <c r="B67" s="27"/>
      <c r="C67" s="27"/>
      <c r="D67" s="2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8.75">
      <c r="A68" s="27"/>
      <c r="B68" s="27"/>
      <c r="C68" s="27"/>
      <c r="D68" s="27"/>
      <c r="E68" s="29"/>
      <c r="F68" s="29"/>
      <c r="G68" s="29"/>
      <c r="H68" s="29"/>
      <c r="I68" s="29"/>
      <c r="J68" s="38"/>
      <c r="K68" s="29"/>
      <c r="L68" s="29"/>
      <c r="M68" s="29"/>
      <c r="N68" s="29"/>
      <c r="O68" s="29"/>
      <c r="P68" s="29"/>
      <c r="Q68" s="29"/>
    </row>
    <row r="69" spans="1:17" ht="18.75">
      <c r="A69" s="27"/>
      <c r="B69" s="38"/>
      <c r="C69" s="29"/>
      <c r="D69" s="29"/>
      <c r="E69" s="29"/>
      <c r="F69" s="29"/>
      <c r="G69" s="29"/>
      <c r="H69" s="29"/>
      <c r="I69" s="29"/>
      <c r="J69" s="27"/>
      <c r="K69" s="27"/>
      <c r="L69" s="27"/>
      <c r="M69" s="27"/>
      <c r="N69" s="27"/>
      <c r="O69" s="29"/>
      <c r="P69" s="29"/>
      <c r="Q69" s="29"/>
    </row>
    <row r="70" spans="1:17" ht="18.75">
      <c r="A70" s="27"/>
      <c r="B70" s="27"/>
      <c r="C70" s="27"/>
      <c r="D70" s="27"/>
      <c r="E70" s="29"/>
      <c r="F70" s="29"/>
      <c r="G70" s="29"/>
      <c r="H70" s="29"/>
      <c r="I70" s="29"/>
      <c r="J70" s="38"/>
      <c r="K70" s="29"/>
      <c r="L70" s="29"/>
      <c r="M70" s="29"/>
      <c r="N70" s="29"/>
      <c r="O70" s="29"/>
      <c r="P70" s="29"/>
      <c r="Q70" s="29"/>
    </row>
    <row r="71" spans="1:17" ht="18.75">
      <c r="A71" s="33"/>
      <c r="B71" s="27"/>
      <c r="C71" s="27"/>
      <c r="D71" s="2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8.75">
      <c r="A72" s="27"/>
      <c r="B72" s="422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</row>
    <row r="73" spans="1:17" ht="18.75">
      <c r="A73" s="27"/>
      <c r="B73" s="27"/>
      <c r="C73" s="27"/>
      <c r="D73" s="2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8.75">
      <c r="A74" s="33"/>
      <c r="B74" s="27"/>
      <c r="C74" s="27"/>
      <c r="D74" s="2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8.75">
      <c r="A75" s="27"/>
      <c r="B75" s="27"/>
      <c r="C75" s="27"/>
      <c r="D75" s="2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8.75">
      <c r="A76" s="27"/>
      <c r="B76" s="27"/>
      <c r="C76" s="27"/>
      <c r="D76" s="2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8.75">
      <c r="A77" s="27"/>
      <c r="B77" s="27"/>
      <c r="C77" s="27"/>
      <c r="D77" s="2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8.75">
      <c r="A78" s="27"/>
      <c r="B78" s="27"/>
      <c r="C78" s="27"/>
      <c r="D78" s="2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8.75">
      <c r="A79" s="5"/>
      <c r="B79" s="5"/>
      <c r="C79" s="5"/>
      <c r="D79" s="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8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8.75">
      <c r="A81" s="5"/>
      <c r="B81" s="5"/>
      <c r="C81" s="5"/>
      <c r="D81" s="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8.75">
      <c r="A82" s="5"/>
      <c r="B82" s="5"/>
      <c r="C82" s="5"/>
      <c r="D82" s="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8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8.75">
      <c r="A84" s="5"/>
      <c r="B84" s="5"/>
      <c r="C84" s="5"/>
      <c r="D84" s="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8.75">
      <c r="A85" s="5"/>
      <c r="B85" s="5"/>
      <c r="C85" s="5"/>
      <c r="D85" s="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8.75">
      <c r="A86" s="5"/>
      <c r="B86" s="5"/>
      <c r="C86" s="5"/>
      <c r="D86" s="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</sheetData>
  <mergeCells count="15">
    <mergeCell ref="B72:Q72"/>
    <mergeCell ref="A40:Q40"/>
    <mergeCell ref="B43:Q43"/>
    <mergeCell ref="B44:Q44"/>
    <mergeCell ref="B52:Q52"/>
    <mergeCell ref="A3:Q3"/>
    <mergeCell ref="A5:A6"/>
    <mergeCell ref="B5:B6"/>
    <mergeCell ref="C5:C6"/>
    <mergeCell ref="D5:D6"/>
    <mergeCell ref="E5:E6"/>
    <mergeCell ref="F5:H5"/>
    <mergeCell ref="I5:K5"/>
    <mergeCell ref="L5:N5"/>
    <mergeCell ref="O5:Q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139"/>
  <sheetViews>
    <sheetView view="pageBreakPreview" zoomScale="85" zoomScaleNormal="70" zoomScaleSheetLayoutView="85" workbookViewId="0">
      <selection activeCell="H24" sqref="H24"/>
    </sheetView>
  </sheetViews>
  <sheetFormatPr defaultRowHeight="12.75"/>
  <cols>
    <col min="1" max="1" width="6" customWidth="1"/>
    <col min="2" max="2" width="47.28515625" customWidth="1"/>
    <col min="3" max="3" width="19.28515625" customWidth="1"/>
    <col min="5" max="5" width="7.42578125" customWidth="1"/>
    <col min="6" max="17" width="5.7109375" customWidth="1"/>
  </cols>
  <sheetData>
    <row r="2" spans="1:17" ht="18">
      <c r="A2" s="433" t="s">
        <v>1956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ht="18.75">
      <c r="A4" s="17"/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34.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2.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 s="85" customFormat="1">
      <c r="A7" s="123" t="s">
        <v>751</v>
      </c>
      <c r="B7" s="229" t="s">
        <v>1008</v>
      </c>
      <c r="C7" s="230"/>
      <c r="D7" s="123" t="s">
        <v>530</v>
      </c>
      <c r="E7" s="124">
        <f>SUM(F7:Q7)</f>
        <v>2</v>
      </c>
      <c r="F7" s="124"/>
      <c r="G7" s="124"/>
      <c r="H7" s="124"/>
      <c r="I7" s="124"/>
      <c r="J7" s="124"/>
      <c r="K7" s="124"/>
      <c r="L7" s="124"/>
      <c r="M7" s="124">
        <v>2</v>
      </c>
      <c r="N7" s="124"/>
      <c r="O7" s="124"/>
      <c r="P7" s="124"/>
      <c r="Q7" s="124"/>
    </row>
    <row r="8" spans="1:17" s="85" customFormat="1">
      <c r="A8" s="128" t="s">
        <v>753</v>
      </c>
      <c r="B8" s="231" t="s">
        <v>1015</v>
      </c>
      <c r="C8" s="232"/>
      <c r="D8" s="128" t="s">
        <v>530</v>
      </c>
      <c r="E8" s="129">
        <f t="shared" ref="E8:E71" si="0">SUM(F8:Q8)</f>
        <v>40</v>
      </c>
      <c r="F8" s="129"/>
      <c r="G8" s="129">
        <v>20</v>
      </c>
      <c r="H8" s="129"/>
      <c r="I8" s="129"/>
      <c r="J8" s="129"/>
      <c r="K8" s="129"/>
      <c r="L8" s="129"/>
      <c r="M8" s="129">
        <v>20</v>
      </c>
      <c r="N8" s="129"/>
      <c r="O8" s="129"/>
      <c r="P8" s="129"/>
      <c r="Q8" s="129"/>
    </row>
    <row r="9" spans="1:17" s="85" customFormat="1">
      <c r="A9" s="128" t="s">
        <v>755</v>
      </c>
      <c r="B9" s="231" t="s">
        <v>1014</v>
      </c>
      <c r="C9" s="232"/>
      <c r="D9" s="128" t="s">
        <v>530</v>
      </c>
      <c r="E9" s="129">
        <f t="shared" si="0"/>
        <v>60</v>
      </c>
      <c r="F9" s="129"/>
      <c r="G9" s="129">
        <v>30</v>
      </c>
      <c r="H9" s="129"/>
      <c r="I9" s="129"/>
      <c r="J9" s="129"/>
      <c r="K9" s="129"/>
      <c r="L9" s="129"/>
      <c r="M9" s="129">
        <v>30</v>
      </c>
      <c r="N9" s="129"/>
      <c r="O9" s="129"/>
      <c r="P9" s="129"/>
      <c r="Q9" s="129"/>
    </row>
    <row r="10" spans="1:17" s="85" customFormat="1">
      <c r="A10" s="128" t="s">
        <v>757</v>
      </c>
      <c r="B10" s="231" t="s">
        <v>1016</v>
      </c>
      <c r="C10" s="232"/>
      <c r="D10" s="128" t="s">
        <v>530</v>
      </c>
      <c r="E10" s="129">
        <f t="shared" si="0"/>
        <v>24</v>
      </c>
      <c r="F10" s="129"/>
      <c r="G10" s="129">
        <v>12</v>
      </c>
      <c r="H10" s="129"/>
      <c r="I10" s="129"/>
      <c r="J10" s="129"/>
      <c r="K10" s="129"/>
      <c r="L10" s="129"/>
      <c r="M10" s="129">
        <v>12</v>
      </c>
      <c r="N10" s="129"/>
      <c r="O10" s="129"/>
      <c r="P10" s="129"/>
      <c r="Q10" s="129"/>
    </row>
    <row r="11" spans="1:17" s="85" customFormat="1">
      <c r="A11" s="128" t="s">
        <v>759</v>
      </c>
      <c r="B11" s="231" t="s">
        <v>1050</v>
      </c>
      <c r="C11" s="232"/>
      <c r="D11" s="128" t="s">
        <v>530</v>
      </c>
      <c r="E11" s="129">
        <f t="shared" si="0"/>
        <v>4</v>
      </c>
      <c r="F11" s="129"/>
      <c r="G11" s="129"/>
      <c r="H11" s="129"/>
      <c r="I11" s="129">
        <v>2</v>
      </c>
      <c r="J11" s="129"/>
      <c r="K11" s="129"/>
      <c r="L11" s="129"/>
      <c r="M11" s="129"/>
      <c r="N11" s="129">
        <v>2</v>
      </c>
      <c r="O11" s="129"/>
      <c r="P11" s="129"/>
      <c r="Q11" s="129"/>
    </row>
    <row r="12" spans="1:17" s="85" customFormat="1">
      <c r="A12" s="128" t="s">
        <v>765</v>
      </c>
      <c r="B12" s="231" t="s">
        <v>1011</v>
      </c>
      <c r="C12" s="232"/>
      <c r="D12" s="128" t="s">
        <v>530</v>
      </c>
      <c r="E12" s="129">
        <f t="shared" si="0"/>
        <v>50</v>
      </c>
      <c r="F12" s="129"/>
      <c r="G12" s="129"/>
      <c r="H12" s="129"/>
      <c r="I12" s="129"/>
      <c r="J12" s="129"/>
      <c r="K12" s="129"/>
      <c r="L12" s="129">
        <v>50</v>
      </c>
      <c r="M12" s="129"/>
      <c r="N12" s="129"/>
      <c r="O12" s="129"/>
      <c r="P12" s="129"/>
      <c r="Q12" s="129"/>
    </row>
    <row r="13" spans="1:17" s="85" customFormat="1">
      <c r="A13" s="128" t="s">
        <v>766</v>
      </c>
      <c r="B13" s="231" t="s">
        <v>1012</v>
      </c>
      <c r="C13" s="232"/>
      <c r="D13" s="128" t="s">
        <v>530</v>
      </c>
      <c r="E13" s="129">
        <f t="shared" si="0"/>
        <v>50</v>
      </c>
      <c r="F13" s="129"/>
      <c r="G13" s="129"/>
      <c r="H13" s="129"/>
      <c r="I13" s="129"/>
      <c r="J13" s="129"/>
      <c r="K13" s="129"/>
      <c r="L13" s="129">
        <v>50</v>
      </c>
      <c r="M13" s="129"/>
      <c r="N13" s="129"/>
      <c r="O13" s="129"/>
      <c r="P13" s="129"/>
      <c r="Q13" s="129"/>
    </row>
    <row r="14" spans="1:17" s="85" customFormat="1">
      <c r="A14" s="128" t="s">
        <v>767</v>
      </c>
      <c r="B14" s="231" t="s">
        <v>1068</v>
      </c>
      <c r="C14" s="130"/>
      <c r="D14" s="128" t="s">
        <v>530</v>
      </c>
      <c r="E14" s="129">
        <f t="shared" si="0"/>
        <v>2</v>
      </c>
      <c r="F14" s="129"/>
      <c r="G14" s="129"/>
      <c r="H14" s="129">
        <v>1</v>
      </c>
      <c r="I14" s="129"/>
      <c r="J14" s="129"/>
      <c r="K14" s="129"/>
      <c r="L14" s="129"/>
      <c r="M14" s="129"/>
      <c r="N14" s="129"/>
      <c r="O14" s="129">
        <v>1</v>
      </c>
      <c r="P14" s="129"/>
      <c r="Q14" s="129"/>
    </row>
    <row r="15" spans="1:17" s="85" customFormat="1">
      <c r="A15" s="128" t="s">
        <v>768</v>
      </c>
      <c r="B15" s="231" t="s">
        <v>1073</v>
      </c>
      <c r="C15" s="130"/>
      <c r="D15" s="128" t="s">
        <v>530</v>
      </c>
      <c r="E15" s="129">
        <f t="shared" si="0"/>
        <v>40</v>
      </c>
      <c r="F15" s="129">
        <v>20</v>
      </c>
      <c r="G15" s="129"/>
      <c r="H15" s="129"/>
      <c r="I15" s="129"/>
      <c r="J15" s="129">
        <v>20</v>
      </c>
      <c r="K15" s="129"/>
      <c r="L15" s="129"/>
      <c r="M15" s="129"/>
      <c r="N15" s="129"/>
      <c r="O15" s="129"/>
      <c r="P15" s="129"/>
      <c r="Q15" s="129"/>
    </row>
    <row r="16" spans="1:17" s="85" customFormat="1">
      <c r="A16" s="128" t="s">
        <v>769</v>
      </c>
      <c r="B16" s="231" t="s">
        <v>1053</v>
      </c>
      <c r="C16" s="232"/>
      <c r="D16" s="128" t="s">
        <v>530</v>
      </c>
      <c r="E16" s="129">
        <f t="shared" si="0"/>
        <v>20</v>
      </c>
      <c r="F16" s="129"/>
      <c r="G16" s="129"/>
      <c r="H16" s="129"/>
      <c r="I16" s="129">
        <v>10</v>
      </c>
      <c r="J16" s="129"/>
      <c r="K16" s="129"/>
      <c r="L16" s="129"/>
      <c r="M16" s="129"/>
      <c r="N16" s="129">
        <v>10</v>
      </c>
      <c r="O16" s="129"/>
      <c r="P16" s="129"/>
      <c r="Q16" s="129"/>
    </row>
    <row r="17" spans="1:17" s="85" customFormat="1">
      <c r="A17" s="128" t="s">
        <v>770</v>
      </c>
      <c r="B17" s="231" t="s">
        <v>1054</v>
      </c>
      <c r="C17" s="232"/>
      <c r="D17" s="128" t="s">
        <v>83</v>
      </c>
      <c r="E17" s="129">
        <f t="shared" si="0"/>
        <v>1</v>
      </c>
      <c r="F17" s="129"/>
      <c r="G17" s="129"/>
      <c r="H17" s="129"/>
      <c r="I17" s="129">
        <v>1</v>
      </c>
      <c r="J17" s="129"/>
      <c r="K17" s="129"/>
      <c r="L17" s="129"/>
      <c r="M17" s="129"/>
      <c r="N17" s="129"/>
      <c r="O17" s="129"/>
      <c r="P17" s="129"/>
      <c r="Q17" s="129"/>
    </row>
    <row r="18" spans="1:17" s="85" customFormat="1">
      <c r="A18" s="128" t="s">
        <v>771</v>
      </c>
      <c r="B18" s="231" t="s">
        <v>1058</v>
      </c>
      <c r="C18" s="130" t="s">
        <v>1059</v>
      </c>
      <c r="D18" s="128" t="s">
        <v>530</v>
      </c>
      <c r="E18" s="129">
        <f t="shared" si="0"/>
        <v>3</v>
      </c>
      <c r="F18" s="129"/>
      <c r="G18" s="129"/>
      <c r="H18" s="129">
        <v>1</v>
      </c>
      <c r="I18" s="129"/>
      <c r="J18" s="129"/>
      <c r="K18" s="129"/>
      <c r="L18" s="129"/>
      <c r="M18" s="129">
        <v>2</v>
      </c>
      <c r="N18" s="129"/>
      <c r="O18" s="129"/>
      <c r="P18" s="129"/>
      <c r="Q18" s="129"/>
    </row>
    <row r="19" spans="1:17" s="85" customFormat="1">
      <c r="A19" s="128" t="s">
        <v>772</v>
      </c>
      <c r="B19" s="231" t="s">
        <v>1056</v>
      </c>
      <c r="C19" s="232"/>
      <c r="D19" s="128" t="s">
        <v>530</v>
      </c>
      <c r="E19" s="129">
        <f t="shared" si="0"/>
        <v>8</v>
      </c>
      <c r="F19" s="129"/>
      <c r="G19" s="129">
        <v>2</v>
      </c>
      <c r="H19" s="129"/>
      <c r="I19" s="129"/>
      <c r="J19" s="129">
        <v>2</v>
      </c>
      <c r="K19" s="129"/>
      <c r="L19" s="129"/>
      <c r="M19" s="129">
        <v>2</v>
      </c>
      <c r="N19" s="129"/>
      <c r="O19" s="129"/>
      <c r="P19" s="129">
        <v>2</v>
      </c>
      <c r="Q19" s="129"/>
    </row>
    <row r="20" spans="1:17" s="85" customFormat="1">
      <c r="A20" s="128" t="s">
        <v>773</v>
      </c>
      <c r="B20" s="231" t="s">
        <v>1055</v>
      </c>
      <c r="C20" s="232"/>
      <c r="D20" s="128" t="s">
        <v>530</v>
      </c>
      <c r="E20" s="129">
        <f t="shared" si="0"/>
        <v>1</v>
      </c>
      <c r="F20" s="129"/>
      <c r="G20" s="129"/>
      <c r="H20" s="129"/>
      <c r="I20" s="129">
        <v>1</v>
      </c>
      <c r="J20" s="129"/>
      <c r="K20" s="129"/>
      <c r="L20" s="129"/>
      <c r="M20" s="129"/>
      <c r="N20" s="129"/>
      <c r="O20" s="129"/>
      <c r="P20" s="129"/>
      <c r="Q20" s="129"/>
    </row>
    <row r="21" spans="1:17" s="85" customFormat="1">
      <c r="A21" s="128" t="s">
        <v>774</v>
      </c>
      <c r="B21" s="231" t="s">
        <v>1026</v>
      </c>
      <c r="C21" s="232"/>
      <c r="D21" s="128" t="s">
        <v>530</v>
      </c>
      <c r="E21" s="129">
        <f t="shared" si="0"/>
        <v>4</v>
      </c>
      <c r="F21" s="129"/>
      <c r="G21" s="129">
        <v>2</v>
      </c>
      <c r="H21" s="129"/>
      <c r="I21" s="129"/>
      <c r="J21" s="129"/>
      <c r="K21" s="129"/>
      <c r="L21" s="129"/>
      <c r="M21" s="129">
        <v>2</v>
      </c>
      <c r="N21" s="129"/>
      <c r="O21" s="129"/>
      <c r="P21" s="129"/>
      <c r="Q21" s="129"/>
    </row>
    <row r="22" spans="1:17" s="85" customFormat="1">
      <c r="A22" s="128" t="s">
        <v>124</v>
      </c>
      <c r="B22" s="231" t="s">
        <v>1010</v>
      </c>
      <c r="C22" s="232"/>
      <c r="D22" s="128" t="s">
        <v>530</v>
      </c>
      <c r="E22" s="129">
        <f t="shared" si="0"/>
        <v>50</v>
      </c>
      <c r="F22" s="129"/>
      <c r="G22" s="129"/>
      <c r="H22" s="129"/>
      <c r="I22" s="129"/>
      <c r="J22" s="129"/>
      <c r="K22" s="129"/>
      <c r="L22" s="129">
        <v>50</v>
      </c>
      <c r="M22" s="129"/>
      <c r="N22" s="129"/>
      <c r="O22" s="129"/>
      <c r="P22" s="129"/>
      <c r="Q22" s="129"/>
    </row>
    <row r="23" spans="1:17" s="85" customFormat="1">
      <c r="A23" s="128" t="s">
        <v>125</v>
      </c>
      <c r="B23" s="231" t="s">
        <v>1019</v>
      </c>
      <c r="C23" s="232"/>
      <c r="D23" s="128" t="s">
        <v>530</v>
      </c>
      <c r="E23" s="129">
        <f t="shared" si="0"/>
        <v>8</v>
      </c>
      <c r="F23" s="129"/>
      <c r="G23" s="129"/>
      <c r="H23" s="129"/>
      <c r="I23" s="129">
        <v>4</v>
      </c>
      <c r="J23" s="129"/>
      <c r="K23" s="129"/>
      <c r="L23" s="129"/>
      <c r="M23" s="129"/>
      <c r="N23" s="129">
        <v>4</v>
      </c>
      <c r="O23" s="129"/>
      <c r="P23" s="129"/>
      <c r="Q23" s="129"/>
    </row>
    <row r="24" spans="1:17" s="85" customFormat="1">
      <c r="A24" s="128" t="s">
        <v>126</v>
      </c>
      <c r="B24" s="231" t="s">
        <v>1006</v>
      </c>
      <c r="C24" s="232"/>
      <c r="D24" s="128" t="s">
        <v>530</v>
      </c>
      <c r="E24" s="129">
        <f t="shared" si="0"/>
        <v>10</v>
      </c>
      <c r="F24" s="129"/>
      <c r="G24" s="129"/>
      <c r="H24" s="129">
        <v>5</v>
      </c>
      <c r="I24" s="129"/>
      <c r="J24" s="129"/>
      <c r="K24" s="129"/>
      <c r="L24" s="129"/>
      <c r="M24" s="129"/>
      <c r="N24" s="129">
        <v>5</v>
      </c>
      <c r="O24" s="129"/>
      <c r="P24" s="129"/>
      <c r="Q24" s="129"/>
    </row>
    <row r="25" spans="1:17" s="85" customFormat="1">
      <c r="A25" s="128" t="s">
        <v>127</v>
      </c>
      <c r="B25" s="231" t="s">
        <v>1070</v>
      </c>
      <c r="C25" s="130"/>
      <c r="D25" s="128" t="s">
        <v>530</v>
      </c>
      <c r="E25" s="129">
        <f t="shared" si="0"/>
        <v>2</v>
      </c>
      <c r="F25" s="129"/>
      <c r="G25" s="129">
        <v>1</v>
      </c>
      <c r="H25" s="129"/>
      <c r="I25" s="129"/>
      <c r="J25" s="129"/>
      <c r="K25" s="129"/>
      <c r="L25" s="129"/>
      <c r="M25" s="129"/>
      <c r="N25" s="129"/>
      <c r="O25" s="129">
        <v>1</v>
      </c>
      <c r="P25" s="129"/>
      <c r="Q25" s="129"/>
    </row>
    <row r="26" spans="1:17" s="85" customFormat="1">
      <c r="A26" s="128" t="s">
        <v>128</v>
      </c>
      <c r="B26" s="231" t="s">
        <v>1057</v>
      </c>
      <c r="C26" s="130"/>
      <c r="D26" s="128" t="s">
        <v>530</v>
      </c>
      <c r="E26" s="129">
        <f t="shared" si="0"/>
        <v>3</v>
      </c>
      <c r="F26" s="129"/>
      <c r="G26" s="129">
        <v>1</v>
      </c>
      <c r="H26" s="129"/>
      <c r="I26" s="129"/>
      <c r="J26" s="129"/>
      <c r="K26" s="129">
        <v>1</v>
      </c>
      <c r="L26" s="129"/>
      <c r="M26" s="129"/>
      <c r="N26" s="129"/>
      <c r="O26" s="129">
        <v>1</v>
      </c>
      <c r="P26" s="129"/>
      <c r="Q26" s="129"/>
    </row>
    <row r="27" spans="1:17" s="85" customFormat="1">
      <c r="A27" s="128" t="s">
        <v>129</v>
      </c>
      <c r="B27" s="231" t="s">
        <v>1035</v>
      </c>
      <c r="C27" s="232"/>
      <c r="D27" s="128" t="s">
        <v>530</v>
      </c>
      <c r="E27" s="129">
        <f t="shared" si="0"/>
        <v>10</v>
      </c>
      <c r="F27" s="129"/>
      <c r="G27" s="129">
        <v>5</v>
      </c>
      <c r="H27" s="129"/>
      <c r="I27" s="129"/>
      <c r="J27" s="129"/>
      <c r="K27" s="129"/>
      <c r="L27" s="129"/>
      <c r="M27" s="129">
        <v>5</v>
      </c>
      <c r="N27" s="129"/>
      <c r="O27" s="129"/>
      <c r="P27" s="129"/>
      <c r="Q27" s="129"/>
    </row>
    <row r="28" spans="1:17" s="85" customFormat="1">
      <c r="A28" s="128" t="s">
        <v>130</v>
      </c>
      <c r="B28" s="231" t="s">
        <v>1036</v>
      </c>
      <c r="C28" s="232"/>
      <c r="D28" s="128" t="s">
        <v>530</v>
      </c>
      <c r="E28" s="129">
        <f t="shared" si="0"/>
        <v>2</v>
      </c>
      <c r="F28" s="129"/>
      <c r="G28" s="129">
        <v>1</v>
      </c>
      <c r="H28" s="129"/>
      <c r="I28" s="129"/>
      <c r="J28" s="129"/>
      <c r="K28" s="129"/>
      <c r="L28" s="129"/>
      <c r="M28" s="129">
        <v>1</v>
      </c>
      <c r="N28" s="129"/>
      <c r="O28" s="129"/>
      <c r="P28" s="129"/>
      <c r="Q28" s="129"/>
    </row>
    <row r="29" spans="1:17" s="85" customFormat="1">
      <c r="A29" s="128" t="s">
        <v>131</v>
      </c>
      <c r="B29" s="231" t="s">
        <v>1037</v>
      </c>
      <c r="C29" s="232"/>
      <c r="D29" s="128" t="s">
        <v>530</v>
      </c>
      <c r="E29" s="129">
        <f t="shared" si="0"/>
        <v>2</v>
      </c>
      <c r="F29" s="129"/>
      <c r="G29" s="129">
        <v>1</v>
      </c>
      <c r="H29" s="129"/>
      <c r="I29" s="129"/>
      <c r="J29" s="129"/>
      <c r="K29" s="129"/>
      <c r="L29" s="129"/>
      <c r="M29" s="129">
        <v>1</v>
      </c>
      <c r="N29" s="129"/>
      <c r="O29" s="129"/>
      <c r="P29" s="129"/>
      <c r="Q29" s="129"/>
    </row>
    <row r="30" spans="1:17" s="85" customFormat="1">
      <c r="A30" s="128" t="s">
        <v>132</v>
      </c>
      <c r="B30" s="231" t="s">
        <v>1066</v>
      </c>
      <c r="C30" s="130"/>
      <c r="D30" s="128" t="s">
        <v>530</v>
      </c>
      <c r="E30" s="129">
        <f t="shared" si="0"/>
        <v>2</v>
      </c>
      <c r="F30" s="129"/>
      <c r="G30" s="129"/>
      <c r="H30" s="129"/>
      <c r="I30" s="129">
        <v>2</v>
      </c>
      <c r="J30" s="129"/>
      <c r="K30" s="129"/>
      <c r="L30" s="129"/>
      <c r="M30" s="129"/>
      <c r="N30" s="129"/>
      <c r="O30" s="129"/>
      <c r="P30" s="129"/>
      <c r="Q30" s="129"/>
    </row>
    <row r="31" spans="1:17" s="85" customFormat="1">
      <c r="A31" s="128" t="s">
        <v>133</v>
      </c>
      <c r="B31" s="231" t="s">
        <v>1060</v>
      </c>
      <c r="C31" s="130"/>
      <c r="D31" s="128" t="s">
        <v>530</v>
      </c>
      <c r="E31" s="129">
        <f t="shared" si="0"/>
        <v>2</v>
      </c>
      <c r="F31" s="129"/>
      <c r="G31" s="129"/>
      <c r="H31" s="129"/>
      <c r="I31" s="129">
        <v>1</v>
      </c>
      <c r="J31" s="129"/>
      <c r="K31" s="129"/>
      <c r="L31" s="129"/>
      <c r="M31" s="129"/>
      <c r="N31" s="129">
        <v>1</v>
      </c>
      <c r="O31" s="129"/>
      <c r="P31" s="129"/>
      <c r="Q31" s="129"/>
    </row>
    <row r="32" spans="1:17" s="85" customFormat="1">
      <c r="A32" s="128" t="s">
        <v>134</v>
      </c>
      <c r="B32" s="231" t="s">
        <v>1061</v>
      </c>
      <c r="C32" s="130"/>
      <c r="D32" s="128" t="s">
        <v>530</v>
      </c>
      <c r="E32" s="129">
        <f t="shared" si="0"/>
        <v>2</v>
      </c>
      <c r="F32" s="129"/>
      <c r="G32" s="129"/>
      <c r="H32" s="129"/>
      <c r="I32" s="129"/>
      <c r="J32" s="129">
        <v>1</v>
      </c>
      <c r="K32" s="129"/>
      <c r="L32" s="129"/>
      <c r="M32" s="129"/>
      <c r="N32" s="129"/>
      <c r="O32" s="129"/>
      <c r="P32" s="129">
        <v>1</v>
      </c>
      <c r="Q32" s="129"/>
    </row>
    <row r="33" spans="1:17" s="85" customFormat="1">
      <c r="A33" s="128" t="s">
        <v>135</v>
      </c>
      <c r="B33" s="231" t="s">
        <v>1062</v>
      </c>
      <c r="C33" s="130"/>
      <c r="D33" s="128" t="s">
        <v>530</v>
      </c>
      <c r="E33" s="129">
        <f t="shared" si="0"/>
        <v>4</v>
      </c>
      <c r="F33" s="129"/>
      <c r="G33" s="129"/>
      <c r="H33" s="129"/>
      <c r="I33" s="129">
        <v>2</v>
      </c>
      <c r="J33" s="129"/>
      <c r="K33" s="129"/>
      <c r="L33" s="129"/>
      <c r="M33" s="129">
        <v>1</v>
      </c>
      <c r="N33" s="129"/>
      <c r="O33" s="129"/>
      <c r="P33" s="129"/>
      <c r="Q33" s="129">
        <v>1</v>
      </c>
    </row>
    <row r="34" spans="1:17" s="85" customFormat="1">
      <c r="A34" s="128" t="s">
        <v>136</v>
      </c>
      <c r="B34" s="231" t="s">
        <v>1063</v>
      </c>
      <c r="C34" s="130"/>
      <c r="D34" s="128" t="s">
        <v>530</v>
      </c>
      <c r="E34" s="129">
        <f t="shared" si="0"/>
        <v>4</v>
      </c>
      <c r="F34" s="129"/>
      <c r="G34" s="129"/>
      <c r="H34" s="129"/>
      <c r="I34" s="129">
        <v>1</v>
      </c>
      <c r="J34" s="129"/>
      <c r="K34" s="129"/>
      <c r="L34" s="129"/>
      <c r="M34" s="129">
        <v>2</v>
      </c>
      <c r="N34" s="129"/>
      <c r="O34" s="129"/>
      <c r="P34" s="129"/>
      <c r="Q34" s="129">
        <v>1</v>
      </c>
    </row>
    <row r="35" spans="1:17" s="85" customFormat="1">
      <c r="A35" s="128" t="s">
        <v>137</v>
      </c>
      <c r="B35" s="231" t="s">
        <v>1064</v>
      </c>
      <c r="C35" s="130"/>
      <c r="D35" s="128" t="s">
        <v>530</v>
      </c>
      <c r="E35" s="129">
        <f t="shared" si="0"/>
        <v>2</v>
      </c>
      <c r="F35" s="129"/>
      <c r="G35" s="129"/>
      <c r="H35" s="129"/>
      <c r="I35" s="129">
        <v>2</v>
      </c>
      <c r="J35" s="129"/>
      <c r="K35" s="129"/>
      <c r="L35" s="129"/>
      <c r="M35" s="129"/>
      <c r="N35" s="129"/>
      <c r="O35" s="129"/>
      <c r="P35" s="129"/>
      <c r="Q35" s="129"/>
    </row>
    <row r="36" spans="1:17" s="85" customFormat="1">
      <c r="A36" s="128" t="s">
        <v>138</v>
      </c>
      <c r="B36" s="231" t="s">
        <v>1065</v>
      </c>
      <c r="C36" s="130"/>
      <c r="D36" s="128" t="s">
        <v>530</v>
      </c>
      <c r="E36" s="129">
        <f t="shared" si="0"/>
        <v>2</v>
      </c>
      <c r="F36" s="129"/>
      <c r="G36" s="129"/>
      <c r="H36" s="129"/>
      <c r="I36" s="129">
        <v>2</v>
      </c>
      <c r="J36" s="129"/>
      <c r="K36" s="129"/>
      <c r="L36" s="129"/>
      <c r="M36" s="129"/>
      <c r="N36" s="129"/>
      <c r="O36" s="129"/>
      <c r="P36" s="129"/>
      <c r="Q36" s="129"/>
    </row>
    <row r="37" spans="1:17" s="85" customFormat="1">
      <c r="A37" s="128" t="s">
        <v>139</v>
      </c>
      <c r="B37" s="231" t="s">
        <v>1027</v>
      </c>
      <c r="C37" s="232"/>
      <c r="D37" s="128" t="s">
        <v>530</v>
      </c>
      <c r="E37" s="129">
        <f t="shared" si="0"/>
        <v>10</v>
      </c>
      <c r="F37" s="129"/>
      <c r="G37" s="129">
        <v>5</v>
      </c>
      <c r="H37" s="129"/>
      <c r="I37" s="129"/>
      <c r="J37" s="129"/>
      <c r="K37" s="129"/>
      <c r="L37" s="129"/>
      <c r="M37" s="129">
        <v>5</v>
      </c>
      <c r="N37" s="129"/>
      <c r="O37" s="129"/>
      <c r="P37" s="129"/>
      <c r="Q37" s="129"/>
    </row>
    <row r="38" spans="1:17" s="85" customFormat="1">
      <c r="A38" s="128" t="s">
        <v>140</v>
      </c>
      <c r="B38" s="231" t="s">
        <v>1044</v>
      </c>
      <c r="C38" s="232"/>
      <c r="D38" s="128" t="s">
        <v>530</v>
      </c>
      <c r="E38" s="129">
        <f t="shared" si="0"/>
        <v>2</v>
      </c>
      <c r="F38" s="129"/>
      <c r="G38" s="129">
        <v>1</v>
      </c>
      <c r="H38" s="129"/>
      <c r="I38" s="129"/>
      <c r="J38" s="129"/>
      <c r="K38" s="129"/>
      <c r="L38" s="129"/>
      <c r="M38" s="129">
        <v>1</v>
      </c>
      <c r="N38" s="129"/>
      <c r="O38" s="129"/>
      <c r="P38" s="129"/>
      <c r="Q38" s="129"/>
    </row>
    <row r="39" spans="1:17" s="85" customFormat="1">
      <c r="A39" s="128" t="s">
        <v>141</v>
      </c>
      <c r="B39" s="231" t="s">
        <v>1038</v>
      </c>
      <c r="C39" s="232" t="s">
        <v>1039</v>
      </c>
      <c r="D39" s="128" t="s">
        <v>530</v>
      </c>
      <c r="E39" s="129">
        <f t="shared" si="0"/>
        <v>2</v>
      </c>
      <c r="F39" s="129"/>
      <c r="G39" s="129">
        <v>1</v>
      </c>
      <c r="H39" s="129"/>
      <c r="I39" s="129"/>
      <c r="J39" s="129"/>
      <c r="K39" s="129"/>
      <c r="L39" s="129"/>
      <c r="M39" s="129">
        <v>1</v>
      </c>
      <c r="N39" s="129"/>
      <c r="O39" s="129"/>
      <c r="P39" s="129"/>
      <c r="Q39" s="129"/>
    </row>
    <row r="40" spans="1:17" s="85" customFormat="1">
      <c r="A40" s="128" t="s">
        <v>142</v>
      </c>
      <c r="B40" s="231" t="s">
        <v>1040</v>
      </c>
      <c r="C40" s="232" t="s">
        <v>1039</v>
      </c>
      <c r="D40" s="128" t="s">
        <v>530</v>
      </c>
      <c r="E40" s="129">
        <f t="shared" si="0"/>
        <v>2</v>
      </c>
      <c r="F40" s="129"/>
      <c r="G40" s="129">
        <v>1</v>
      </c>
      <c r="H40" s="129"/>
      <c r="I40" s="129"/>
      <c r="J40" s="129"/>
      <c r="K40" s="129"/>
      <c r="L40" s="129"/>
      <c r="M40" s="129">
        <v>1</v>
      </c>
      <c r="N40" s="129"/>
      <c r="O40" s="129"/>
      <c r="P40" s="129"/>
      <c r="Q40" s="129"/>
    </row>
    <row r="41" spans="1:17" s="85" customFormat="1">
      <c r="A41" s="128" t="s">
        <v>143</v>
      </c>
      <c r="B41" s="231" t="s">
        <v>1028</v>
      </c>
      <c r="C41" s="232"/>
      <c r="D41" s="128" t="s">
        <v>530</v>
      </c>
      <c r="E41" s="129">
        <f t="shared" si="0"/>
        <v>10</v>
      </c>
      <c r="F41" s="129"/>
      <c r="G41" s="129">
        <v>5</v>
      </c>
      <c r="H41" s="129"/>
      <c r="I41" s="129"/>
      <c r="J41" s="129"/>
      <c r="K41" s="129"/>
      <c r="L41" s="129"/>
      <c r="M41" s="129">
        <v>5</v>
      </c>
      <c r="N41" s="129"/>
      <c r="O41" s="129"/>
      <c r="P41" s="129"/>
      <c r="Q41" s="129"/>
    </row>
    <row r="42" spans="1:17" s="85" customFormat="1">
      <c r="A42" s="128" t="s">
        <v>144</v>
      </c>
      <c r="B42" s="231" t="s">
        <v>1029</v>
      </c>
      <c r="C42" s="232"/>
      <c r="D42" s="128" t="s">
        <v>530</v>
      </c>
      <c r="E42" s="129">
        <f t="shared" si="0"/>
        <v>10</v>
      </c>
      <c r="F42" s="129"/>
      <c r="G42" s="129">
        <v>5</v>
      </c>
      <c r="H42" s="129"/>
      <c r="I42" s="129"/>
      <c r="J42" s="129"/>
      <c r="K42" s="129"/>
      <c r="L42" s="129"/>
      <c r="M42" s="129">
        <v>5</v>
      </c>
      <c r="N42" s="129"/>
      <c r="O42" s="129"/>
      <c r="P42" s="129"/>
      <c r="Q42" s="129"/>
    </row>
    <row r="43" spans="1:17" s="85" customFormat="1">
      <c r="A43" s="128" t="s">
        <v>145</v>
      </c>
      <c r="B43" s="231" t="s">
        <v>1030</v>
      </c>
      <c r="C43" s="232"/>
      <c r="D43" s="128" t="s">
        <v>530</v>
      </c>
      <c r="E43" s="129">
        <f t="shared" si="0"/>
        <v>10</v>
      </c>
      <c r="F43" s="129"/>
      <c r="G43" s="129">
        <v>5</v>
      </c>
      <c r="H43" s="129"/>
      <c r="I43" s="129"/>
      <c r="J43" s="129"/>
      <c r="K43" s="129"/>
      <c r="L43" s="129"/>
      <c r="M43" s="129">
        <v>5</v>
      </c>
      <c r="N43" s="129"/>
      <c r="O43" s="129"/>
      <c r="P43" s="129"/>
      <c r="Q43" s="129"/>
    </row>
    <row r="44" spans="1:17" s="85" customFormat="1">
      <c r="A44" s="128" t="s">
        <v>146</v>
      </c>
      <c r="B44" s="231" t="s">
        <v>1031</v>
      </c>
      <c r="C44" s="232"/>
      <c r="D44" s="128" t="s">
        <v>530</v>
      </c>
      <c r="E44" s="129">
        <f t="shared" si="0"/>
        <v>2</v>
      </c>
      <c r="F44" s="129"/>
      <c r="G44" s="129">
        <v>1</v>
      </c>
      <c r="H44" s="129"/>
      <c r="I44" s="129"/>
      <c r="J44" s="129"/>
      <c r="K44" s="129"/>
      <c r="L44" s="129"/>
      <c r="M44" s="129">
        <v>1</v>
      </c>
      <c r="N44" s="129"/>
      <c r="O44" s="129"/>
      <c r="P44" s="129"/>
      <c r="Q44" s="129"/>
    </row>
    <row r="45" spans="1:17" s="85" customFormat="1">
      <c r="A45" s="128" t="s">
        <v>147</v>
      </c>
      <c r="B45" s="231" t="s">
        <v>1032</v>
      </c>
      <c r="C45" s="232"/>
      <c r="D45" s="128" t="s">
        <v>530</v>
      </c>
      <c r="E45" s="129">
        <f t="shared" si="0"/>
        <v>2</v>
      </c>
      <c r="F45" s="129"/>
      <c r="G45" s="129">
        <v>1</v>
      </c>
      <c r="H45" s="129"/>
      <c r="I45" s="129"/>
      <c r="J45" s="129"/>
      <c r="K45" s="129"/>
      <c r="L45" s="129"/>
      <c r="M45" s="129">
        <v>1</v>
      </c>
      <c r="N45" s="129"/>
      <c r="O45" s="129"/>
      <c r="P45" s="129"/>
      <c r="Q45" s="129"/>
    </row>
    <row r="46" spans="1:17" s="85" customFormat="1">
      <c r="A46" s="128" t="s">
        <v>148</v>
      </c>
      <c r="B46" s="231" t="s">
        <v>1033</v>
      </c>
      <c r="C46" s="232"/>
      <c r="D46" s="128" t="s">
        <v>530</v>
      </c>
      <c r="E46" s="129">
        <f t="shared" si="0"/>
        <v>2</v>
      </c>
      <c r="F46" s="129"/>
      <c r="G46" s="129">
        <v>1</v>
      </c>
      <c r="H46" s="129"/>
      <c r="I46" s="129"/>
      <c r="J46" s="129"/>
      <c r="K46" s="129"/>
      <c r="L46" s="129"/>
      <c r="M46" s="129">
        <v>1</v>
      </c>
      <c r="N46" s="129"/>
      <c r="O46" s="129"/>
      <c r="P46" s="129"/>
      <c r="Q46" s="129"/>
    </row>
    <row r="47" spans="1:17" s="85" customFormat="1">
      <c r="A47" s="128" t="s">
        <v>149</v>
      </c>
      <c r="B47" s="231" t="s">
        <v>1034</v>
      </c>
      <c r="C47" s="232"/>
      <c r="D47" s="128" t="s">
        <v>530</v>
      </c>
      <c r="E47" s="129">
        <f t="shared" si="0"/>
        <v>10</v>
      </c>
      <c r="F47" s="129"/>
      <c r="G47" s="129">
        <v>5</v>
      </c>
      <c r="H47" s="129"/>
      <c r="I47" s="129"/>
      <c r="J47" s="129"/>
      <c r="K47" s="129"/>
      <c r="L47" s="129"/>
      <c r="M47" s="129">
        <v>5</v>
      </c>
      <c r="N47" s="129"/>
      <c r="O47" s="129"/>
      <c r="P47" s="129"/>
      <c r="Q47" s="129"/>
    </row>
    <row r="48" spans="1:17" s="85" customFormat="1">
      <c r="A48" s="128" t="s">
        <v>150</v>
      </c>
      <c r="B48" s="231" t="s">
        <v>1045</v>
      </c>
      <c r="C48" s="232"/>
      <c r="D48" s="128" t="s">
        <v>530</v>
      </c>
      <c r="E48" s="129">
        <f t="shared" si="0"/>
        <v>2</v>
      </c>
      <c r="F48" s="129"/>
      <c r="G48" s="129">
        <v>1</v>
      </c>
      <c r="H48" s="129"/>
      <c r="I48" s="129"/>
      <c r="J48" s="129"/>
      <c r="K48" s="129"/>
      <c r="L48" s="129"/>
      <c r="M48" s="129">
        <v>1</v>
      </c>
      <c r="N48" s="129"/>
      <c r="O48" s="129"/>
      <c r="P48" s="129"/>
      <c r="Q48" s="129"/>
    </row>
    <row r="49" spans="1:17" s="85" customFormat="1">
      <c r="A49" s="128" t="s">
        <v>151</v>
      </c>
      <c r="B49" s="231" t="s">
        <v>1041</v>
      </c>
      <c r="C49" s="232"/>
      <c r="D49" s="128" t="s">
        <v>530</v>
      </c>
      <c r="E49" s="129">
        <f t="shared" si="0"/>
        <v>2</v>
      </c>
      <c r="F49" s="129"/>
      <c r="G49" s="129">
        <v>1</v>
      </c>
      <c r="H49" s="129"/>
      <c r="I49" s="129"/>
      <c r="J49" s="129"/>
      <c r="K49" s="129"/>
      <c r="L49" s="129"/>
      <c r="M49" s="129">
        <v>1</v>
      </c>
      <c r="N49" s="129"/>
      <c r="O49" s="129"/>
      <c r="P49" s="129"/>
      <c r="Q49" s="129"/>
    </row>
    <row r="50" spans="1:17" s="85" customFormat="1">
      <c r="A50" s="128" t="s">
        <v>152</v>
      </c>
      <c r="B50" s="231" t="s">
        <v>1042</v>
      </c>
      <c r="C50" s="232"/>
      <c r="D50" s="128" t="s">
        <v>530</v>
      </c>
      <c r="E50" s="129">
        <f t="shared" si="0"/>
        <v>2</v>
      </c>
      <c r="F50" s="129"/>
      <c r="G50" s="129">
        <v>1</v>
      </c>
      <c r="H50" s="129"/>
      <c r="I50" s="129"/>
      <c r="J50" s="129"/>
      <c r="K50" s="129"/>
      <c r="L50" s="129"/>
      <c r="M50" s="129">
        <v>1</v>
      </c>
      <c r="N50" s="129"/>
      <c r="O50" s="129"/>
      <c r="P50" s="129"/>
      <c r="Q50" s="129"/>
    </row>
    <row r="51" spans="1:17" s="85" customFormat="1">
      <c r="A51" s="128" t="s">
        <v>153</v>
      </c>
      <c r="B51" s="231" t="s">
        <v>1043</v>
      </c>
      <c r="C51" s="232"/>
      <c r="D51" s="128" t="s">
        <v>530</v>
      </c>
      <c r="E51" s="129">
        <f t="shared" si="0"/>
        <v>2</v>
      </c>
      <c r="F51" s="129"/>
      <c r="G51" s="129">
        <v>1</v>
      </c>
      <c r="H51" s="129"/>
      <c r="I51" s="129"/>
      <c r="J51" s="129"/>
      <c r="K51" s="129"/>
      <c r="L51" s="129"/>
      <c r="M51" s="129">
        <v>1</v>
      </c>
      <c r="N51" s="129"/>
      <c r="O51" s="129"/>
      <c r="P51" s="129"/>
      <c r="Q51" s="129"/>
    </row>
    <row r="52" spans="1:17" s="85" customFormat="1">
      <c r="A52" s="128" t="s">
        <v>154</v>
      </c>
      <c r="B52" s="231" t="s">
        <v>1046</v>
      </c>
      <c r="C52" s="232"/>
      <c r="D52" s="128" t="s">
        <v>530</v>
      </c>
      <c r="E52" s="129">
        <f t="shared" si="0"/>
        <v>2</v>
      </c>
      <c r="F52" s="129"/>
      <c r="G52" s="129">
        <v>1</v>
      </c>
      <c r="H52" s="129"/>
      <c r="I52" s="129"/>
      <c r="J52" s="129"/>
      <c r="K52" s="129"/>
      <c r="L52" s="129"/>
      <c r="M52" s="129">
        <v>1</v>
      </c>
      <c r="N52" s="129"/>
      <c r="O52" s="129"/>
      <c r="P52" s="129"/>
      <c r="Q52" s="129"/>
    </row>
    <row r="53" spans="1:17" s="85" customFormat="1">
      <c r="A53" s="128" t="s">
        <v>155</v>
      </c>
      <c r="B53" s="231" t="s">
        <v>1047</v>
      </c>
      <c r="C53" s="232"/>
      <c r="D53" s="128" t="s">
        <v>530</v>
      </c>
      <c r="E53" s="129">
        <f t="shared" si="0"/>
        <v>2</v>
      </c>
      <c r="F53" s="129"/>
      <c r="G53" s="129">
        <v>1</v>
      </c>
      <c r="H53" s="129"/>
      <c r="I53" s="129"/>
      <c r="J53" s="129"/>
      <c r="K53" s="129"/>
      <c r="L53" s="129"/>
      <c r="M53" s="129">
        <v>1</v>
      </c>
      <c r="N53" s="129"/>
      <c r="O53" s="129"/>
      <c r="P53" s="129"/>
      <c r="Q53" s="129"/>
    </row>
    <row r="54" spans="1:17" s="85" customFormat="1">
      <c r="A54" s="128" t="s">
        <v>156</v>
      </c>
      <c r="B54" s="231" t="s">
        <v>764</v>
      </c>
      <c r="C54" s="130"/>
      <c r="D54" s="128" t="s">
        <v>530</v>
      </c>
      <c r="E54" s="129">
        <f t="shared" si="0"/>
        <v>40</v>
      </c>
      <c r="F54" s="129"/>
      <c r="G54" s="129">
        <v>20</v>
      </c>
      <c r="H54" s="129"/>
      <c r="I54" s="129"/>
      <c r="J54" s="129"/>
      <c r="K54" s="129"/>
      <c r="L54" s="129">
        <v>20</v>
      </c>
      <c r="M54" s="129"/>
      <c r="N54" s="129"/>
      <c r="O54" s="129"/>
      <c r="P54" s="129"/>
      <c r="Q54" s="129"/>
    </row>
    <row r="55" spans="1:17" s="85" customFormat="1">
      <c r="A55" s="128" t="s">
        <v>157</v>
      </c>
      <c r="B55" s="231" t="s">
        <v>1072</v>
      </c>
      <c r="C55" s="130"/>
      <c r="D55" s="128" t="s">
        <v>530</v>
      </c>
      <c r="E55" s="129">
        <f t="shared" si="0"/>
        <v>100</v>
      </c>
      <c r="F55" s="129"/>
      <c r="G55" s="129"/>
      <c r="H55" s="129">
        <v>50</v>
      </c>
      <c r="I55" s="129"/>
      <c r="J55" s="129"/>
      <c r="K55" s="129"/>
      <c r="L55" s="129"/>
      <c r="M55" s="129">
        <v>50</v>
      </c>
      <c r="N55" s="129"/>
      <c r="O55" s="129"/>
      <c r="P55" s="129"/>
      <c r="Q55" s="129"/>
    </row>
    <row r="56" spans="1:17" s="85" customFormat="1">
      <c r="A56" s="128" t="s">
        <v>158</v>
      </c>
      <c r="B56" s="231" t="s">
        <v>1067</v>
      </c>
      <c r="C56" s="130"/>
      <c r="D56" s="128" t="s">
        <v>530</v>
      </c>
      <c r="E56" s="129">
        <f t="shared" si="0"/>
        <v>2</v>
      </c>
      <c r="F56" s="129"/>
      <c r="G56" s="129"/>
      <c r="H56" s="129"/>
      <c r="I56" s="129"/>
      <c r="J56" s="129"/>
      <c r="K56" s="129"/>
      <c r="L56" s="129">
        <v>1</v>
      </c>
      <c r="M56" s="129"/>
      <c r="N56" s="129"/>
      <c r="O56" s="129"/>
      <c r="P56" s="129"/>
      <c r="Q56" s="129">
        <v>1</v>
      </c>
    </row>
    <row r="57" spans="1:17" s="85" customFormat="1">
      <c r="A57" s="128" t="s">
        <v>159</v>
      </c>
      <c r="B57" s="231" t="s">
        <v>1069</v>
      </c>
      <c r="C57" s="130"/>
      <c r="D57" s="128" t="s">
        <v>530</v>
      </c>
      <c r="E57" s="129">
        <f t="shared" si="0"/>
        <v>1</v>
      </c>
      <c r="F57" s="129"/>
      <c r="G57" s="129"/>
      <c r="H57" s="129"/>
      <c r="I57" s="129"/>
      <c r="J57" s="129"/>
      <c r="K57" s="129"/>
      <c r="L57" s="129"/>
      <c r="M57" s="129"/>
      <c r="N57" s="129">
        <v>1</v>
      </c>
      <c r="O57" s="129"/>
      <c r="P57" s="129"/>
      <c r="Q57" s="129"/>
    </row>
    <row r="58" spans="1:17" s="85" customFormat="1">
      <c r="A58" s="128" t="s">
        <v>160</v>
      </c>
      <c r="B58" s="231" t="s">
        <v>1048</v>
      </c>
      <c r="C58" s="232" t="s">
        <v>1049</v>
      </c>
      <c r="D58" s="128" t="s">
        <v>530</v>
      </c>
      <c r="E58" s="129">
        <f t="shared" si="0"/>
        <v>9</v>
      </c>
      <c r="F58" s="129"/>
      <c r="G58" s="129">
        <v>4.5</v>
      </c>
      <c r="H58" s="129"/>
      <c r="I58" s="129"/>
      <c r="J58" s="129"/>
      <c r="K58" s="129"/>
      <c r="L58" s="129"/>
      <c r="M58" s="129">
        <v>4.5</v>
      </c>
      <c r="N58" s="129"/>
      <c r="O58" s="129"/>
      <c r="P58" s="129"/>
      <c r="Q58" s="129"/>
    </row>
    <row r="59" spans="1:17" s="85" customFormat="1">
      <c r="A59" s="128" t="s">
        <v>161</v>
      </c>
      <c r="B59" s="231" t="s">
        <v>1013</v>
      </c>
      <c r="C59" s="232"/>
      <c r="D59" s="128" t="s">
        <v>530</v>
      </c>
      <c r="E59" s="129">
        <f t="shared" si="0"/>
        <v>30</v>
      </c>
      <c r="F59" s="129"/>
      <c r="G59" s="129"/>
      <c r="H59" s="129"/>
      <c r="I59" s="129"/>
      <c r="J59" s="129"/>
      <c r="K59" s="129"/>
      <c r="L59" s="129"/>
      <c r="M59" s="129">
        <v>30</v>
      </c>
      <c r="N59" s="129"/>
      <c r="O59" s="129"/>
      <c r="P59" s="129"/>
      <c r="Q59" s="129"/>
    </row>
    <row r="60" spans="1:17" s="85" customFormat="1">
      <c r="A60" s="128" t="s">
        <v>162</v>
      </c>
      <c r="B60" s="231" t="s">
        <v>1009</v>
      </c>
      <c r="C60" s="232"/>
      <c r="D60" s="128" t="s">
        <v>530</v>
      </c>
      <c r="E60" s="129">
        <f t="shared" si="0"/>
        <v>2</v>
      </c>
      <c r="F60" s="129"/>
      <c r="G60" s="129"/>
      <c r="H60" s="129"/>
      <c r="I60" s="129">
        <v>1</v>
      </c>
      <c r="J60" s="129"/>
      <c r="K60" s="129"/>
      <c r="L60" s="129"/>
      <c r="M60" s="129"/>
      <c r="N60" s="129">
        <v>1</v>
      </c>
      <c r="O60" s="129"/>
      <c r="P60" s="129"/>
      <c r="Q60" s="129"/>
    </row>
    <row r="61" spans="1:17" s="85" customFormat="1">
      <c r="A61" s="128" t="s">
        <v>163</v>
      </c>
      <c r="B61" s="231" t="s">
        <v>1018</v>
      </c>
      <c r="C61" s="232"/>
      <c r="D61" s="128" t="s">
        <v>530</v>
      </c>
      <c r="E61" s="129">
        <f t="shared" si="0"/>
        <v>4</v>
      </c>
      <c r="F61" s="129"/>
      <c r="G61" s="129"/>
      <c r="H61" s="129">
        <v>4</v>
      </c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s="85" customFormat="1">
      <c r="A62" s="128" t="s">
        <v>164</v>
      </c>
      <c r="B62" s="231" t="s">
        <v>1017</v>
      </c>
      <c r="C62" s="232"/>
      <c r="D62" s="128" t="s">
        <v>528</v>
      </c>
      <c r="E62" s="129">
        <f t="shared" si="0"/>
        <v>10</v>
      </c>
      <c r="F62" s="129"/>
      <c r="G62" s="129"/>
      <c r="H62" s="129">
        <v>10</v>
      </c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s="85" customFormat="1">
      <c r="A63" s="128" t="s">
        <v>165</v>
      </c>
      <c r="B63" s="231" t="s">
        <v>1023</v>
      </c>
      <c r="C63" s="232"/>
      <c r="D63" s="128" t="s">
        <v>530</v>
      </c>
      <c r="E63" s="129">
        <f t="shared" si="0"/>
        <v>1</v>
      </c>
      <c r="F63" s="129"/>
      <c r="G63" s="129"/>
      <c r="H63" s="129"/>
      <c r="I63" s="129">
        <v>0.5</v>
      </c>
      <c r="J63" s="129"/>
      <c r="K63" s="129"/>
      <c r="L63" s="129"/>
      <c r="M63" s="129"/>
      <c r="N63" s="129">
        <v>0.5</v>
      </c>
      <c r="O63" s="129"/>
      <c r="P63" s="129"/>
      <c r="Q63" s="129"/>
    </row>
    <row r="64" spans="1:17" s="85" customFormat="1">
      <c r="A64" s="128" t="s">
        <v>166</v>
      </c>
      <c r="B64" s="231" t="s">
        <v>1024</v>
      </c>
      <c r="C64" s="232"/>
      <c r="D64" s="128" t="s">
        <v>530</v>
      </c>
      <c r="E64" s="129">
        <f t="shared" si="0"/>
        <v>2</v>
      </c>
      <c r="F64" s="129"/>
      <c r="G64" s="129"/>
      <c r="H64" s="129"/>
      <c r="I64" s="129">
        <v>1</v>
      </c>
      <c r="J64" s="129"/>
      <c r="K64" s="129"/>
      <c r="L64" s="129"/>
      <c r="M64" s="129"/>
      <c r="N64" s="129">
        <v>1</v>
      </c>
      <c r="O64" s="129"/>
      <c r="P64" s="129"/>
      <c r="Q64" s="129"/>
    </row>
    <row r="65" spans="1:17" s="85" customFormat="1">
      <c r="A65" s="128" t="s">
        <v>167</v>
      </c>
      <c r="B65" s="231" t="s">
        <v>1025</v>
      </c>
      <c r="C65" s="232"/>
      <c r="D65" s="128" t="s">
        <v>530</v>
      </c>
      <c r="E65" s="129">
        <f t="shared" si="0"/>
        <v>6</v>
      </c>
      <c r="F65" s="129"/>
      <c r="G65" s="129"/>
      <c r="H65" s="129"/>
      <c r="I65" s="129">
        <v>3</v>
      </c>
      <c r="J65" s="129"/>
      <c r="K65" s="129"/>
      <c r="L65" s="129"/>
      <c r="M65" s="129"/>
      <c r="N65" s="129">
        <v>3</v>
      </c>
      <c r="O65" s="129"/>
      <c r="P65" s="129"/>
      <c r="Q65" s="129"/>
    </row>
    <row r="66" spans="1:17" s="85" customFormat="1">
      <c r="A66" s="128" t="s">
        <v>168</v>
      </c>
      <c r="B66" s="231" t="s">
        <v>1021</v>
      </c>
      <c r="C66" s="232"/>
      <c r="D66" s="128" t="s">
        <v>530</v>
      </c>
      <c r="E66" s="129">
        <f t="shared" si="0"/>
        <v>10</v>
      </c>
      <c r="F66" s="129"/>
      <c r="G66" s="129"/>
      <c r="H66" s="129"/>
      <c r="I66" s="129">
        <v>5</v>
      </c>
      <c r="J66" s="129"/>
      <c r="K66" s="129"/>
      <c r="L66" s="129"/>
      <c r="M66" s="129"/>
      <c r="N66" s="129">
        <v>5</v>
      </c>
      <c r="O66" s="129"/>
      <c r="P66" s="129"/>
      <c r="Q66" s="129"/>
    </row>
    <row r="67" spans="1:17" s="85" customFormat="1">
      <c r="A67" s="128" t="s">
        <v>176</v>
      </c>
      <c r="B67" s="231" t="s">
        <v>1022</v>
      </c>
      <c r="C67" s="232"/>
      <c r="D67" s="128" t="s">
        <v>530</v>
      </c>
      <c r="E67" s="129">
        <f t="shared" si="0"/>
        <v>10</v>
      </c>
      <c r="F67" s="129"/>
      <c r="G67" s="129"/>
      <c r="H67" s="129"/>
      <c r="I67" s="129">
        <v>5</v>
      </c>
      <c r="J67" s="129"/>
      <c r="K67" s="129"/>
      <c r="L67" s="129"/>
      <c r="M67" s="129"/>
      <c r="N67" s="129">
        <v>5</v>
      </c>
      <c r="O67" s="129"/>
      <c r="P67" s="129"/>
      <c r="Q67" s="129"/>
    </row>
    <row r="68" spans="1:17" s="85" customFormat="1">
      <c r="A68" s="128" t="s">
        <v>1090</v>
      </c>
      <c r="B68" s="231" t="s">
        <v>1007</v>
      </c>
      <c r="C68" s="232"/>
      <c r="D68" s="128" t="s">
        <v>530</v>
      </c>
      <c r="E68" s="129">
        <f t="shared" si="0"/>
        <v>1</v>
      </c>
      <c r="F68" s="129"/>
      <c r="G68" s="129"/>
      <c r="H68" s="129"/>
      <c r="I68" s="129">
        <v>1</v>
      </c>
      <c r="J68" s="129"/>
      <c r="K68" s="129"/>
      <c r="L68" s="129"/>
      <c r="M68" s="129"/>
      <c r="N68" s="129"/>
      <c r="O68" s="129"/>
      <c r="P68" s="129"/>
      <c r="Q68" s="129"/>
    </row>
    <row r="69" spans="1:17" s="85" customFormat="1">
      <c r="A69" s="128" t="s">
        <v>1091</v>
      </c>
      <c r="B69" s="231" t="s">
        <v>1089</v>
      </c>
      <c r="C69" s="232"/>
      <c r="D69" s="128" t="s">
        <v>530</v>
      </c>
      <c r="E69" s="129">
        <f t="shared" si="0"/>
        <v>6</v>
      </c>
      <c r="F69" s="129"/>
      <c r="G69" s="129"/>
      <c r="H69" s="129"/>
      <c r="I69" s="129">
        <v>3</v>
      </c>
      <c r="J69" s="129"/>
      <c r="K69" s="129"/>
      <c r="L69" s="129"/>
      <c r="M69" s="129"/>
      <c r="N69" s="129">
        <v>3</v>
      </c>
      <c r="O69" s="129"/>
      <c r="P69" s="129"/>
      <c r="Q69" s="129"/>
    </row>
    <row r="70" spans="1:17" s="85" customFormat="1">
      <c r="A70" s="128" t="s">
        <v>1092</v>
      </c>
      <c r="B70" s="231" t="s">
        <v>1074</v>
      </c>
      <c r="C70" s="130"/>
      <c r="D70" s="128" t="s">
        <v>530</v>
      </c>
      <c r="E70" s="129">
        <f t="shared" si="0"/>
        <v>40</v>
      </c>
      <c r="F70" s="129"/>
      <c r="G70" s="129"/>
      <c r="H70" s="129">
        <v>20</v>
      </c>
      <c r="I70" s="129"/>
      <c r="J70" s="129"/>
      <c r="K70" s="129"/>
      <c r="L70" s="129"/>
      <c r="M70" s="129"/>
      <c r="N70" s="129"/>
      <c r="O70" s="129">
        <v>20</v>
      </c>
      <c r="P70" s="129"/>
      <c r="Q70" s="129"/>
    </row>
    <row r="71" spans="1:17" s="85" customFormat="1">
      <c r="A71" s="128" t="s">
        <v>1093</v>
      </c>
      <c r="B71" s="231" t="s">
        <v>1052</v>
      </c>
      <c r="C71" s="232"/>
      <c r="D71" s="128" t="s">
        <v>530</v>
      </c>
      <c r="E71" s="129">
        <f t="shared" si="0"/>
        <v>12</v>
      </c>
      <c r="F71" s="129"/>
      <c r="G71" s="129"/>
      <c r="H71" s="129"/>
      <c r="I71" s="129">
        <v>6</v>
      </c>
      <c r="J71" s="129"/>
      <c r="K71" s="129"/>
      <c r="L71" s="129"/>
      <c r="M71" s="129"/>
      <c r="N71" s="129">
        <v>6</v>
      </c>
      <c r="O71" s="129"/>
      <c r="P71" s="129"/>
      <c r="Q71" s="129"/>
    </row>
    <row r="72" spans="1:17" s="85" customFormat="1">
      <c r="A72" s="128" t="s">
        <v>1094</v>
      </c>
      <c r="B72" s="231" t="s">
        <v>1051</v>
      </c>
      <c r="C72" s="232"/>
      <c r="D72" s="128" t="s">
        <v>530</v>
      </c>
      <c r="E72" s="129">
        <f t="shared" ref="E72:E88" si="1">SUM(F72:Q72)</f>
        <v>26</v>
      </c>
      <c r="F72" s="129"/>
      <c r="G72" s="129"/>
      <c r="H72" s="129"/>
      <c r="I72" s="129">
        <v>13</v>
      </c>
      <c r="J72" s="129"/>
      <c r="K72" s="129"/>
      <c r="L72" s="129"/>
      <c r="M72" s="129"/>
      <c r="N72" s="129">
        <v>13</v>
      </c>
      <c r="O72" s="129"/>
      <c r="P72" s="129"/>
      <c r="Q72" s="129"/>
    </row>
    <row r="73" spans="1:17" s="85" customFormat="1" ht="25.5">
      <c r="A73" s="128" t="s">
        <v>1095</v>
      </c>
      <c r="B73" s="231" t="s">
        <v>1020</v>
      </c>
      <c r="C73" s="232" t="s">
        <v>763</v>
      </c>
      <c r="D73" s="128" t="s">
        <v>530</v>
      </c>
      <c r="E73" s="129">
        <f t="shared" si="1"/>
        <v>8</v>
      </c>
      <c r="F73" s="129"/>
      <c r="G73" s="129"/>
      <c r="H73" s="129"/>
      <c r="I73" s="129">
        <v>4</v>
      </c>
      <c r="J73" s="129"/>
      <c r="K73" s="129"/>
      <c r="L73" s="129"/>
      <c r="M73" s="129"/>
      <c r="N73" s="129">
        <v>4</v>
      </c>
      <c r="O73" s="129"/>
      <c r="P73" s="129"/>
      <c r="Q73" s="129"/>
    </row>
    <row r="74" spans="1:17" s="85" customFormat="1">
      <c r="A74" s="128" t="s">
        <v>1096</v>
      </c>
      <c r="B74" s="231" t="s">
        <v>1084</v>
      </c>
      <c r="C74" s="233" t="s">
        <v>761</v>
      </c>
      <c r="D74" s="128" t="s">
        <v>530</v>
      </c>
      <c r="E74" s="129">
        <f t="shared" si="1"/>
        <v>1</v>
      </c>
      <c r="F74" s="129"/>
      <c r="G74" s="129"/>
      <c r="H74" s="129">
        <v>1</v>
      </c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s="85" customFormat="1">
      <c r="A75" s="128" t="s">
        <v>1097</v>
      </c>
      <c r="B75" s="231" t="s">
        <v>1085</v>
      </c>
      <c r="C75" s="233" t="s">
        <v>761</v>
      </c>
      <c r="D75" s="128" t="s">
        <v>530</v>
      </c>
      <c r="E75" s="129">
        <f t="shared" si="1"/>
        <v>1</v>
      </c>
      <c r="F75" s="129"/>
      <c r="G75" s="129"/>
      <c r="H75" s="129">
        <v>1</v>
      </c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s="85" customFormat="1">
      <c r="A76" s="128" t="s">
        <v>1098</v>
      </c>
      <c r="B76" s="231" t="s">
        <v>1086</v>
      </c>
      <c r="C76" s="233" t="s">
        <v>761</v>
      </c>
      <c r="D76" s="128" t="s">
        <v>530</v>
      </c>
      <c r="E76" s="129">
        <f t="shared" si="1"/>
        <v>1</v>
      </c>
      <c r="F76" s="129"/>
      <c r="G76" s="129"/>
      <c r="H76" s="129">
        <v>1</v>
      </c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s="85" customFormat="1">
      <c r="A77" s="128" t="s">
        <v>1099</v>
      </c>
      <c r="B77" s="231" t="s">
        <v>1087</v>
      </c>
      <c r="C77" s="233" t="s">
        <v>761</v>
      </c>
      <c r="D77" s="128" t="s">
        <v>530</v>
      </c>
      <c r="E77" s="129">
        <f t="shared" si="1"/>
        <v>1</v>
      </c>
      <c r="F77" s="129"/>
      <c r="G77" s="129"/>
      <c r="H77" s="129">
        <v>1</v>
      </c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s="85" customFormat="1">
      <c r="A78" s="128" t="s">
        <v>1100</v>
      </c>
      <c r="B78" s="231" t="s">
        <v>1082</v>
      </c>
      <c r="C78" s="232"/>
      <c r="D78" s="128" t="s">
        <v>530</v>
      </c>
      <c r="E78" s="129">
        <f t="shared" si="1"/>
        <v>5</v>
      </c>
      <c r="F78" s="129"/>
      <c r="G78" s="129"/>
      <c r="H78" s="129"/>
      <c r="I78" s="129"/>
      <c r="J78" s="129"/>
      <c r="K78" s="129">
        <v>5</v>
      </c>
      <c r="L78" s="129"/>
      <c r="M78" s="129"/>
      <c r="N78" s="129"/>
      <c r="O78" s="129"/>
      <c r="P78" s="129"/>
      <c r="Q78" s="129"/>
    </row>
    <row r="79" spans="1:17" s="85" customFormat="1">
      <c r="A79" s="128" t="s">
        <v>1101</v>
      </c>
      <c r="B79" s="231" t="s">
        <v>1083</v>
      </c>
      <c r="C79" s="232"/>
      <c r="D79" s="128" t="s">
        <v>530</v>
      </c>
      <c r="E79" s="129">
        <f t="shared" si="1"/>
        <v>5</v>
      </c>
      <c r="F79" s="129"/>
      <c r="G79" s="129"/>
      <c r="H79" s="129"/>
      <c r="I79" s="129"/>
      <c r="J79" s="129"/>
      <c r="K79" s="129">
        <v>5</v>
      </c>
      <c r="L79" s="129"/>
      <c r="M79" s="129"/>
      <c r="N79" s="129"/>
      <c r="O79" s="129"/>
      <c r="P79" s="129"/>
      <c r="Q79" s="129"/>
    </row>
    <row r="80" spans="1:17" s="85" customFormat="1">
      <c r="A80" s="128" t="s">
        <v>1102</v>
      </c>
      <c r="B80" s="231" t="s">
        <v>1080</v>
      </c>
      <c r="C80" s="232"/>
      <c r="D80" s="128" t="s">
        <v>530</v>
      </c>
      <c r="E80" s="129">
        <f t="shared" si="1"/>
        <v>5</v>
      </c>
      <c r="F80" s="129"/>
      <c r="G80" s="129"/>
      <c r="H80" s="129"/>
      <c r="I80" s="129"/>
      <c r="J80" s="129"/>
      <c r="K80" s="129"/>
      <c r="L80" s="129">
        <v>5</v>
      </c>
      <c r="M80" s="129"/>
      <c r="N80" s="129"/>
      <c r="O80" s="129"/>
      <c r="P80" s="129"/>
      <c r="Q80" s="129"/>
    </row>
    <row r="81" spans="1:17" s="85" customFormat="1">
      <c r="A81" s="128" t="s">
        <v>1103</v>
      </c>
      <c r="B81" s="231" t="s">
        <v>1081</v>
      </c>
      <c r="C81" s="232"/>
      <c r="D81" s="128" t="s">
        <v>530</v>
      </c>
      <c r="E81" s="129">
        <f t="shared" si="1"/>
        <v>5</v>
      </c>
      <c r="F81" s="129"/>
      <c r="G81" s="129"/>
      <c r="H81" s="129"/>
      <c r="I81" s="129"/>
      <c r="J81" s="129"/>
      <c r="K81" s="129"/>
      <c r="L81" s="129">
        <v>5</v>
      </c>
      <c r="M81" s="129"/>
      <c r="N81" s="129"/>
      <c r="O81" s="129"/>
      <c r="P81" s="129"/>
      <c r="Q81" s="129"/>
    </row>
    <row r="82" spans="1:17" s="85" customFormat="1">
      <c r="A82" s="128" t="s">
        <v>1104</v>
      </c>
      <c r="B82" s="231" t="s">
        <v>1078</v>
      </c>
      <c r="C82" s="232"/>
      <c r="D82" s="128" t="s">
        <v>528</v>
      </c>
      <c r="E82" s="129">
        <f t="shared" si="1"/>
        <v>20</v>
      </c>
      <c r="F82" s="129"/>
      <c r="G82" s="129"/>
      <c r="H82" s="129">
        <v>10</v>
      </c>
      <c r="I82" s="129"/>
      <c r="J82" s="129"/>
      <c r="K82" s="129"/>
      <c r="L82" s="129"/>
      <c r="M82" s="129"/>
      <c r="N82" s="129">
        <v>10</v>
      </c>
      <c r="O82" s="129"/>
      <c r="P82" s="129"/>
      <c r="Q82" s="129"/>
    </row>
    <row r="83" spans="1:17" s="85" customFormat="1">
      <c r="A83" s="128" t="s">
        <v>1105</v>
      </c>
      <c r="B83" s="231" t="s">
        <v>1079</v>
      </c>
      <c r="C83" s="232" t="s">
        <v>762</v>
      </c>
      <c r="D83" s="128" t="s">
        <v>528</v>
      </c>
      <c r="E83" s="129">
        <f t="shared" si="1"/>
        <v>18</v>
      </c>
      <c r="F83" s="129"/>
      <c r="G83" s="129"/>
      <c r="H83" s="129"/>
      <c r="I83" s="129"/>
      <c r="J83" s="129">
        <v>18</v>
      </c>
      <c r="K83" s="129"/>
      <c r="L83" s="129"/>
      <c r="M83" s="129"/>
      <c r="N83" s="129"/>
      <c r="O83" s="129"/>
      <c r="P83" s="129"/>
      <c r="Q83" s="129"/>
    </row>
    <row r="84" spans="1:17" s="85" customFormat="1">
      <c r="A84" s="128" t="s">
        <v>1106</v>
      </c>
      <c r="B84" s="231" t="s">
        <v>1077</v>
      </c>
      <c r="C84" s="232"/>
      <c r="D84" s="128" t="s">
        <v>530</v>
      </c>
      <c r="E84" s="129">
        <f t="shared" si="1"/>
        <v>2</v>
      </c>
      <c r="F84" s="129"/>
      <c r="G84" s="129"/>
      <c r="H84" s="129"/>
      <c r="I84" s="129"/>
      <c r="J84" s="129"/>
      <c r="K84" s="129"/>
      <c r="L84" s="129">
        <v>2</v>
      </c>
      <c r="M84" s="129"/>
      <c r="N84" s="129"/>
      <c r="O84" s="129"/>
      <c r="P84" s="129"/>
      <c r="Q84" s="129"/>
    </row>
    <row r="85" spans="1:17" s="85" customFormat="1">
      <c r="A85" s="128" t="s">
        <v>1107</v>
      </c>
      <c r="B85" s="231" t="s">
        <v>1076</v>
      </c>
      <c r="C85" s="232"/>
      <c r="D85" s="128" t="s">
        <v>530</v>
      </c>
      <c r="E85" s="129">
        <f t="shared" si="1"/>
        <v>1</v>
      </c>
      <c r="F85" s="129"/>
      <c r="G85" s="129"/>
      <c r="H85" s="129"/>
      <c r="I85" s="129"/>
      <c r="J85" s="129"/>
      <c r="K85" s="129"/>
      <c r="L85" s="129">
        <v>1</v>
      </c>
      <c r="M85" s="129"/>
      <c r="N85" s="129"/>
      <c r="O85" s="129"/>
      <c r="P85" s="129"/>
      <c r="Q85" s="129"/>
    </row>
    <row r="86" spans="1:17" s="85" customFormat="1">
      <c r="A86" s="128" t="s">
        <v>1108</v>
      </c>
      <c r="B86" s="231" t="s">
        <v>1088</v>
      </c>
      <c r="C86" s="130"/>
      <c r="D86" s="128" t="s">
        <v>530</v>
      </c>
      <c r="E86" s="129">
        <f t="shared" si="1"/>
        <v>3</v>
      </c>
      <c r="F86" s="129"/>
      <c r="G86" s="129"/>
      <c r="H86" s="129">
        <v>1</v>
      </c>
      <c r="I86" s="129"/>
      <c r="J86" s="129"/>
      <c r="K86" s="129">
        <v>1</v>
      </c>
      <c r="L86" s="129"/>
      <c r="M86" s="129"/>
      <c r="N86" s="129">
        <v>1</v>
      </c>
      <c r="O86" s="129"/>
      <c r="P86" s="129"/>
      <c r="Q86" s="129"/>
    </row>
    <row r="87" spans="1:17" s="85" customFormat="1">
      <c r="A87" s="128" t="s">
        <v>1109</v>
      </c>
      <c r="B87" s="231" t="s">
        <v>1071</v>
      </c>
      <c r="C87" s="130"/>
      <c r="D87" s="128" t="s">
        <v>530</v>
      </c>
      <c r="E87" s="129">
        <f t="shared" si="1"/>
        <v>48</v>
      </c>
      <c r="F87" s="129"/>
      <c r="G87" s="129">
        <v>20</v>
      </c>
      <c r="H87" s="129"/>
      <c r="I87" s="129"/>
      <c r="J87" s="129"/>
      <c r="K87" s="129">
        <v>28</v>
      </c>
      <c r="L87" s="129"/>
      <c r="M87" s="129"/>
      <c r="N87" s="129"/>
      <c r="O87" s="129"/>
      <c r="P87" s="129"/>
      <c r="Q87" s="129"/>
    </row>
    <row r="88" spans="1:17" s="85" customFormat="1">
      <c r="A88" s="128" t="s">
        <v>1110</v>
      </c>
      <c r="B88" s="231" t="s">
        <v>1075</v>
      </c>
      <c r="C88" s="130"/>
      <c r="D88" s="128" t="s">
        <v>530</v>
      </c>
      <c r="E88" s="129">
        <f t="shared" si="1"/>
        <v>5</v>
      </c>
      <c r="F88" s="129"/>
      <c r="G88" s="129"/>
      <c r="H88" s="129"/>
      <c r="I88" s="129"/>
      <c r="J88" s="129">
        <v>5</v>
      </c>
      <c r="K88" s="129"/>
      <c r="L88" s="129"/>
      <c r="M88" s="129"/>
      <c r="N88" s="129"/>
      <c r="O88" s="129"/>
      <c r="P88" s="129"/>
      <c r="Q88" s="129"/>
    </row>
    <row r="89" spans="1:17" s="85" customFormat="1">
      <c r="A89" s="128" t="s">
        <v>1763</v>
      </c>
      <c r="B89" s="231" t="s">
        <v>1755</v>
      </c>
      <c r="C89" s="130"/>
      <c r="D89" s="128" t="s">
        <v>530</v>
      </c>
      <c r="E89" s="129">
        <f t="shared" ref="E89:E96" si="2">SUM(F89:Q89)</f>
        <v>9</v>
      </c>
      <c r="F89" s="129">
        <v>0</v>
      </c>
      <c r="G89" s="129">
        <v>0</v>
      </c>
      <c r="H89" s="129">
        <v>3</v>
      </c>
      <c r="I89" s="129">
        <v>0</v>
      </c>
      <c r="J89" s="129">
        <v>0</v>
      </c>
      <c r="K89" s="129">
        <v>0</v>
      </c>
      <c r="L89" s="129">
        <v>3</v>
      </c>
      <c r="M89" s="129">
        <v>0</v>
      </c>
      <c r="N89" s="129">
        <v>0</v>
      </c>
      <c r="O89" s="129">
        <v>0</v>
      </c>
      <c r="P89" s="129">
        <v>3</v>
      </c>
      <c r="Q89" s="129">
        <v>0</v>
      </c>
    </row>
    <row r="90" spans="1:17" s="85" customFormat="1">
      <c r="A90" s="128" t="s">
        <v>1764</v>
      </c>
      <c r="B90" s="231" t="s">
        <v>1756</v>
      </c>
      <c r="C90" s="130"/>
      <c r="D90" s="128" t="s">
        <v>530</v>
      </c>
      <c r="E90" s="129">
        <f t="shared" si="2"/>
        <v>1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1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</row>
    <row r="91" spans="1:17" s="85" customFormat="1">
      <c r="A91" s="128" t="s">
        <v>1765</v>
      </c>
      <c r="B91" s="231" t="s">
        <v>1757</v>
      </c>
      <c r="C91" s="130"/>
      <c r="D91" s="128" t="s">
        <v>530</v>
      </c>
      <c r="E91" s="129">
        <f t="shared" si="2"/>
        <v>2</v>
      </c>
      <c r="F91" s="129">
        <v>0</v>
      </c>
      <c r="G91" s="129">
        <v>0</v>
      </c>
      <c r="H91" s="129">
        <v>0</v>
      </c>
      <c r="I91" s="129">
        <v>2</v>
      </c>
      <c r="J91" s="129">
        <v>0</v>
      </c>
      <c r="K91" s="129">
        <v>0</v>
      </c>
      <c r="L91" s="129">
        <v>0</v>
      </c>
      <c r="M91" s="129">
        <v>0</v>
      </c>
      <c r="N91" s="129">
        <v>0</v>
      </c>
      <c r="O91" s="129">
        <v>0</v>
      </c>
      <c r="P91" s="129">
        <v>0</v>
      </c>
      <c r="Q91" s="129">
        <v>0</v>
      </c>
    </row>
    <row r="92" spans="1:17" s="85" customFormat="1">
      <c r="A92" s="128" t="s">
        <v>1766</v>
      </c>
      <c r="B92" s="231" t="s">
        <v>1758</v>
      </c>
      <c r="C92" s="130"/>
      <c r="D92" s="128" t="s">
        <v>530</v>
      </c>
      <c r="E92" s="129">
        <f t="shared" si="2"/>
        <v>2</v>
      </c>
      <c r="F92" s="129">
        <v>0</v>
      </c>
      <c r="G92" s="129">
        <v>0</v>
      </c>
      <c r="H92" s="129">
        <v>2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</row>
    <row r="93" spans="1:17" s="85" customFormat="1">
      <c r="A93" s="128" t="s">
        <v>1767</v>
      </c>
      <c r="B93" s="231" t="s">
        <v>1759</v>
      </c>
      <c r="C93" s="130"/>
      <c r="D93" s="128" t="s">
        <v>530</v>
      </c>
      <c r="E93" s="129">
        <f t="shared" si="2"/>
        <v>16</v>
      </c>
      <c r="F93" s="129">
        <v>0</v>
      </c>
      <c r="G93" s="129">
        <v>0</v>
      </c>
      <c r="H93" s="129">
        <v>0</v>
      </c>
      <c r="I93" s="129">
        <v>16</v>
      </c>
      <c r="J93" s="129">
        <v>0</v>
      </c>
      <c r="K93" s="129">
        <v>0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29">
        <v>0</v>
      </c>
    </row>
    <row r="94" spans="1:17" s="85" customFormat="1">
      <c r="A94" s="128" t="s">
        <v>1768</v>
      </c>
      <c r="B94" s="231" t="s">
        <v>1760</v>
      </c>
      <c r="C94" s="130"/>
      <c r="D94" s="128" t="s">
        <v>530</v>
      </c>
      <c r="E94" s="129">
        <f t="shared" si="2"/>
        <v>2</v>
      </c>
      <c r="F94" s="129">
        <v>0</v>
      </c>
      <c r="G94" s="129">
        <v>0</v>
      </c>
      <c r="H94" s="129">
        <v>2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</row>
    <row r="95" spans="1:17" s="85" customFormat="1">
      <c r="A95" s="128" t="s">
        <v>1769</v>
      </c>
      <c r="B95" s="231" t="s">
        <v>1761</v>
      </c>
      <c r="C95" s="130"/>
      <c r="D95" s="128" t="s">
        <v>530</v>
      </c>
      <c r="E95" s="129">
        <f t="shared" si="2"/>
        <v>5</v>
      </c>
      <c r="F95" s="129">
        <v>0</v>
      </c>
      <c r="G95" s="129">
        <v>0</v>
      </c>
      <c r="H95" s="129">
        <v>5</v>
      </c>
      <c r="I95" s="129">
        <v>0</v>
      </c>
      <c r="J95" s="129">
        <v>0</v>
      </c>
      <c r="K95" s="129">
        <v>0</v>
      </c>
      <c r="L95" s="129">
        <v>0</v>
      </c>
      <c r="M95" s="129">
        <v>0</v>
      </c>
      <c r="N95" s="129">
        <v>0</v>
      </c>
      <c r="O95" s="129">
        <v>0</v>
      </c>
      <c r="P95" s="129">
        <v>0</v>
      </c>
      <c r="Q95" s="129">
        <v>0</v>
      </c>
    </row>
    <row r="96" spans="1:17" s="85" customFormat="1">
      <c r="A96" s="128" t="s">
        <v>1770</v>
      </c>
      <c r="B96" s="231" t="s">
        <v>1762</v>
      </c>
      <c r="C96" s="130"/>
      <c r="D96" s="128" t="s">
        <v>530</v>
      </c>
      <c r="E96" s="129">
        <f t="shared" si="2"/>
        <v>12</v>
      </c>
      <c r="F96" s="129">
        <v>0</v>
      </c>
      <c r="G96" s="129">
        <v>0</v>
      </c>
      <c r="H96" s="129">
        <v>4</v>
      </c>
      <c r="I96" s="129">
        <v>0</v>
      </c>
      <c r="J96" s="129">
        <v>0</v>
      </c>
      <c r="K96" s="129">
        <v>0</v>
      </c>
      <c r="L96" s="129">
        <v>4</v>
      </c>
      <c r="M96" s="129">
        <v>0</v>
      </c>
      <c r="N96" s="129">
        <v>0</v>
      </c>
      <c r="O96" s="129">
        <v>0</v>
      </c>
      <c r="P96" s="129">
        <v>4</v>
      </c>
      <c r="Q96" s="129">
        <v>0</v>
      </c>
    </row>
    <row r="97" spans="1:17" s="85" customFormat="1" hidden="1">
      <c r="A97" s="128"/>
      <c r="B97" s="231"/>
      <c r="C97" s="130"/>
      <c r="D97" s="12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s="85" customFormat="1" hidden="1">
      <c r="A98" s="128"/>
      <c r="B98" s="231"/>
      <c r="C98" s="130"/>
      <c r="D98" s="12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s="85" customFormat="1" hidden="1">
      <c r="A99" s="128"/>
      <c r="B99" s="231"/>
      <c r="C99" s="130"/>
      <c r="D99" s="12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s="85" customFormat="1" hidden="1">
      <c r="A100" s="128"/>
      <c r="B100" s="231"/>
      <c r="C100" s="130"/>
      <c r="D100" s="12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s="4" customFormat="1" ht="24" customHeight="1">
      <c r="A101" s="474" t="s">
        <v>529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</row>
    <row r="102" spans="1:17" ht="39" customHeight="1">
      <c r="A102" s="33" t="s">
        <v>511</v>
      </c>
      <c r="B102" s="27"/>
      <c r="C102" s="27"/>
      <c r="D102" s="2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39" customHeight="1">
      <c r="A103" s="427" t="s">
        <v>504</v>
      </c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</row>
    <row r="104" spans="1:17" ht="18.75">
      <c r="A104" s="35"/>
      <c r="B104" s="35"/>
      <c r="C104" s="35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8.75">
      <c r="A105" s="33" t="s">
        <v>515</v>
      </c>
      <c r="B105" s="27"/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8.75">
      <c r="A106" s="27"/>
      <c r="B106" s="422" t="s">
        <v>485</v>
      </c>
      <c r="C106" s="423"/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</row>
    <row r="107" spans="1:17" ht="18.75">
      <c r="A107" s="27"/>
      <c r="B107" s="426" t="s">
        <v>508</v>
      </c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</row>
    <row r="108" spans="1:17" ht="18.75">
      <c r="A108" s="27"/>
      <c r="B108" s="35"/>
      <c r="C108" s="35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8.75">
      <c r="A109" s="33" t="s">
        <v>512</v>
      </c>
      <c r="B109" s="27"/>
      <c r="C109" s="27"/>
      <c r="D109" s="2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8.75">
      <c r="A110" s="27"/>
      <c r="B110" s="27" t="s">
        <v>509</v>
      </c>
      <c r="C110" s="27"/>
      <c r="D110" s="2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8.75">
      <c r="A111" s="27"/>
      <c r="B111" s="27" t="s">
        <v>495</v>
      </c>
      <c r="C111" s="27"/>
      <c r="D111" s="27"/>
      <c r="E111" s="29"/>
      <c r="F111" s="29"/>
      <c r="G111" s="29"/>
      <c r="H111" s="29"/>
      <c r="I111" s="29"/>
      <c r="J111" s="38"/>
      <c r="K111" s="29"/>
      <c r="L111" s="29"/>
      <c r="M111" s="29"/>
      <c r="N111" s="29"/>
      <c r="O111" s="29"/>
      <c r="P111" s="29"/>
      <c r="Q111" s="29"/>
    </row>
    <row r="112" spans="1:17" ht="18.75">
      <c r="A112" s="27"/>
      <c r="B112" s="38" t="s">
        <v>510</v>
      </c>
      <c r="C112" s="29"/>
      <c r="D112" s="29"/>
      <c r="E112" s="29"/>
      <c r="F112" s="29"/>
      <c r="G112" s="29"/>
      <c r="H112" s="29"/>
      <c r="I112" s="29"/>
      <c r="J112" s="27"/>
      <c r="K112" s="27"/>
      <c r="L112" s="27"/>
      <c r="M112" s="27"/>
      <c r="N112" s="27"/>
      <c r="O112" s="29"/>
      <c r="P112" s="29"/>
      <c r="Q112" s="29"/>
    </row>
    <row r="113" spans="1:17" ht="18.75">
      <c r="A113" s="27"/>
      <c r="B113" s="27"/>
      <c r="C113" s="27"/>
      <c r="D113" s="27"/>
      <c r="E113" s="29"/>
      <c r="F113" s="29"/>
      <c r="G113" s="29"/>
      <c r="H113" s="29"/>
      <c r="I113" s="29"/>
      <c r="J113" s="38"/>
      <c r="K113" s="29"/>
      <c r="L113" s="29"/>
      <c r="M113" s="29"/>
      <c r="N113" s="29"/>
      <c r="O113" s="29"/>
      <c r="P113" s="29"/>
      <c r="Q113" s="29"/>
    </row>
    <row r="114" spans="1:17" ht="18.75">
      <c r="A114" s="33" t="s">
        <v>513</v>
      </c>
      <c r="B114" s="27"/>
      <c r="C114" s="27"/>
      <c r="D114" s="2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8.75">
      <c r="A115" s="27"/>
      <c r="B115" s="422" t="s">
        <v>507</v>
      </c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</row>
    <row r="116" spans="1:17" ht="18.75">
      <c r="A116" s="27"/>
      <c r="B116" s="27"/>
      <c r="C116" s="27"/>
      <c r="D116" s="2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8.75">
      <c r="A117" s="33" t="s">
        <v>514</v>
      </c>
      <c r="B117" s="27"/>
      <c r="C117" s="27"/>
      <c r="D117" s="2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8.75">
      <c r="A118" s="27"/>
      <c r="B118" s="27" t="s">
        <v>492</v>
      </c>
      <c r="C118" s="27"/>
      <c r="D118" s="2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8.75">
      <c r="A119" s="27"/>
      <c r="B119" s="27" t="s">
        <v>494</v>
      </c>
      <c r="C119" s="27"/>
      <c r="D119" s="2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8.75">
      <c r="A120" s="27"/>
      <c r="B120" s="27" t="s">
        <v>493</v>
      </c>
      <c r="C120" s="27"/>
      <c r="D120" s="2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8.75">
      <c r="A121" s="27"/>
      <c r="B121" s="27"/>
      <c r="C121" s="27"/>
      <c r="D121" s="2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8.75">
      <c r="A122" s="5"/>
      <c r="B122" s="5"/>
      <c r="C122" s="5"/>
      <c r="D122" s="5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8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8.75">
      <c r="A124" s="5"/>
      <c r="B124" s="5"/>
      <c r="C124" s="5"/>
      <c r="D124" s="5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8.75">
      <c r="A125" s="5"/>
      <c r="B125" s="5"/>
      <c r="C125" s="5"/>
      <c r="D125" s="5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8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8.75">
      <c r="A127" s="5"/>
      <c r="B127" s="5"/>
      <c r="C127" s="5"/>
      <c r="D127" s="5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8.75">
      <c r="A128" s="5"/>
      <c r="B128" s="5"/>
      <c r="C128" s="5"/>
      <c r="D128" s="5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8.75">
      <c r="A129" s="33"/>
      <c r="B129" s="27"/>
      <c r="C129" s="27"/>
      <c r="D129" s="2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8.75">
      <c r="A130" s="27"/>
      <c r="B130" s="27"/>
      <c r="C130" s="27"/>
      <c r="D130" s="2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8.75">
      <c r="A131" s="27"/>
      <c r="B131" s="27"/>
      <c r="C131" s="27"/>
      <c r="D131" s="27"/>
      <c r="E131" s="29"/>
      <c r="F131" s="29"/>
      <c r="G131" s="29"/>
      <c r="H131" s="29"/>
      <c r="I131" s="29"/>
      <c r="J131" s="38"/>
      <c r="K131" s="29"/>
      <c r="L131" s="29"/>
      <c r="M131" s="29"/>
      <c r="N131" s="29"/>
      <c r="O131" s="29"/>
      <c r="P131" s="29"/>
      <c r="Q131" s="29"/>
    </row>
    <row r="132" spans="1:17" ht="18.75">
      <c r="A132" s="27"/>
      <c r="B132" s="38"/>
      <c r="C132" s="29"/>
      <c r="D132" s="29"/>
      <c r="E132" s="29"/>
      <c r="F132" s="29"/>
      <c r="G132" s="29"/>
      <c r="H132" s="29"/>
      <c r="I132" s="29"/>
      <c r="J132" s="27"/>
      <c r="K132" s="27"/>
      <c r="L132" s="27"/>
      <c r="M132" s="27"/>
      <c r="N132" s="27"/>
      <c r="O132" s="29"/>
      <c r="P132" s="29"/>
      <c r="Q132" s="29"/>
    </row>
    <row r="133" spans="1:17" ht="18.75">
      <c r="A133" s="27"/>
      <c r="B133" s="27"/>
      <c r="C133" s="27"/>
      <c r="D133" s="27"/>
      <c r="E133" s="29"/>
      <c r="F133" s="29"/>
      <c r="G133" s="29"/>
      <c r="H133" s="29"/>
      <c r="I133" s="29"/>
      <c r="J133" s="38"/>
      <c r="K133" s="29"/>
      <c r="L133" s="29"/>
      <c r="M133" s="29"/>
      <c r="N133" s="29"/>
      <c r="O133" s="29"/>
      <c r="P133" s="29"/>
      <c r="Q133" s="29"/>
    </row>
    <row r="134" spans="1:17" ht="18.75">
      <c r="A134" s="33"/>
      <c r="B134" s="27"/>
      <c r="C134" s="27"/>
      <c r="D134" s="2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8.75">
      <c r="A135" s="27"/>
      <c r="B135" s="422"/>
      <c r="C135" s="423"/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</row>
    <row r="136" spans="1:17" ht="18.75">
      <c r="A136" s="27"/>
      <c r="B136" s="27"/>
      <c r="C136" s="27"/>
      <c r="D136" s="2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8.75">
      <c r="A137" s="33"/>
      <c r="B137" s="27"/>
      <c r="C137" s="27"/>
      <c r="D137" s="2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8.75">
      <c r="A138" s="27"/>
      <c r="B138" s="27"/>
      <c r="C138" s="27"/>
      <c r="D138" s="2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8.75">
      <c r="A139" s="27"/>
      <c r="B139" s="27"/>
      <c r="C139" s="27"/>
      <c r="D139" s="2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</sheetData>
  <mergeCells count="17">
    <mergeCell ref="A2:Q2"/>
    <mergeCell ref="A101:Q101"/>
    <mergeCell ref="O5:Q5"/>
    <mergeCell ref="B135:Q135"/>
    <mergeCell ref="A103:Q103"/>
    <mergeCell ref="B106:Q106"/>
    <mergeCell ref="B107:Q107"/>
    <mergeCell ref="B115:Q115"/>
    <mergeCell ref="A3:Q3"/>
    <mergeCell ref="A5:A6"/>
    <mergeCell ref="B5:B6"/>
    <mergeCell ref="C5:C6"/>
    <mergeCell ref="D5:D6"/>
    <mergeCell ref="E5:E6"/>
    <mergeCell ref="F5:H5"/>
    <mergeCell ref="I5:K5"/>
    <mergeCell ref="L5:N5"/>
  </mergeCells>
  <phoneticPr fontId="14" type="noConversion"/>
  <pageMargins left="0.70866141732283472" right="0.25" top="0.39370078740157483" bottom="0.35433070866141736" header="0.31496062992125984" footer="0.31496062992125984"/>
  <pageSetup paperSize="9" scale="63" fitToHeight="2" orientation="landscape" r:id="rId1"/>
  <ignoredErrors>
    <ignoredError sqref="E7:E88" formulaRange="1"/>
    <ignoredError sqref="A7:A88 A89:A9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48"/>
  <sheetViews>
    <sheetView view="pageBreakPreview" zoomScale="85" zoomScaleNormal="85" zoomScaleSheetLayoutView="85" workbookViewId="0">
      <selection activeCell="A3" sqref="A3:Q3"/>
    </sheetView>
  </sheetViews>
  <sheetFormatPr defaultRowHeight="12.75"/>
  <cols>
    <col min="1" max="1" width="4.57031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9.57031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22" s="8" customFormat="1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7"/>
      <c r="S1" s="7"/>
    </row>
    <row r="2" spans="1:22" s="8" customFormat="1" ht="21.75" customHeight="1">
      <c r="A2" s="476" t="s">
        <v>1967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7"/>
      <c r="S2" s="7"/>
    </row>
    <row r="3" spans="1:22" s="8" customFormat="1" ht="20.25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7"/>
      <c r="S3" s="7"/>
    </row>
    <row r="4" spans="1:22" s="5" customFormat="1" ht="17.25" customHeight="1">
      <c r="A4" s="28"/>
      <c r="B4" s="27"/>
      <c r="C4" s="27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2" s="5" customFormat="1" ht="1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2" s="24" customFormat="1" ht="78.7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2" ht="27" customHeight="1">
      <c r="A7" s="235">
        <v>1</v>
      </c>
      <c r="B7" s="236" t="s">
        <v>500</v>
      </c>
      <c r="C7" s="236"/>
      <c r="D7" s="237" t="s">
        <v>501</v>
      </c>
      <c r="E7" s="124">
        <f>SUM(F7:Q7)</f>
        <v>18</v>
      </c>
      <c r="F7" s="124">
        <v>1.5</v>
      </c>
      <c r="G7" s="124">
        <v>1.5</v>
      </c>
      <c r="H7" s="124">
        <v>1.5</v>
      </c>
      <c r="I7" s="124">
        <v>1.5</v>
      </c>
      <c r="J7" s="124">
        <v>1.5</v>
      </c>
      <c r="K7" s="124">
        <v>1.5</v>
      </c>
      <c r="L7" s="124">
        <v>1.5</v>
      </c>
      <c r="M7" s="124">
        <v>1.5</v>
      </c>
      <c r="N7" s="124">
        <v>1.5</v>
      </c>
      <c r="O7" s="124">
        <v>1.5</v>
      </c>
      <c r="P7" s="124">
        <v>1.5</v>
      </c>
      <c r="Q7" s="124">
        <v>1.5</v>
      </c>
    </row>
    <row r="8" spans="1:22">
      <c r="A8" s="238">
        <v>2</v>
      </c>
      <c r="B8" s="239" t="s">
        <v>502</v>
      </c>
      <c r="C8" s="239"/>
      <c r="D8" s="240" t="s">
        <v>501</v>
      </c>
      <c r="E8" s="129">
        <f t="shared" ref="E8:E13" si="0">SUM(F8:Q8)</f>
        <v>168</v>
      </c>
      <c r="F8" s="129">
        <v>14</v>
      </c>
      <c r="G8" s="129">
        <v>14</v>
      </c>
      <c r="H8" s="129">
        <v>14</v>
      </c>
      <c r="I8" s="129">
        <v>14</v>
      </c>
      <c r="J8" s="129">
        <v>14</v>
      </c>
      <c r="K8" s="129">
        <v>14</v>
      </c>
      <c r="L8" s="129">
        <v>14</v>
      </c>
      <c r="M8" s="129">
        <v>14</v>
      </c>
      <c r="N8" s="129">
        <v>14</v>
      </c>
      <c r="O8" s="129">
        <v>14</v>
      </c>
      <c r="P8" s="129">
        <v>14</v>
      </c>
      <c r="Q8" s="129">
        <v>14</v>
      </c>
    </row>
    <row r="9" spans="1:22">
      <c r="A9" s="238">
        <v>3</v>
      </c>
      <c r="B9" s="239" t="s">
        <v>624</v>
      </c>
      <c r="C9" s="239"/>
      <c r="D9" s="240" t="s">
        <v>503</v>
      </c>
      <c r="E9" s="129">
        <f t="shared" si="0"/>
        <v>182</v>
      </c>
      <c r="F9" s="129">
        <v>14</v>
      </c>
      <c r="G9" s="129">
        <v>12</v>
      </c>
      <c r="H9" s="129">
        <v>14</v>
      </c>
      <c r="I9" s="129">
        <v>16</v>
      </c>
      <c r="J9" s="129">
        <v>13</v>
      </c>
      <c r="K9" s="129">
        <v>19</v>
      </c>
      <c r="L9" s="129">
        <v>20</v>
      </c>
      <c r="M9" s="129">
        <v>17</v>
      </c>
      <c r="N9" s="129">
        <v>16</v>
      </c>
      <c r="O9" s="129">
        <v>16</v>
      </c>
      <c r="P9" s="129">
        <v>13</v>
      </c>
      <c r="Q9" s="129">
        <v>12</v>
      </c>
      <c r="T9" s="325"/>
      <c r="U9" s="325"/>
      <c r="V9" s="325"/>
    </row>
    <row r="10" spans="1:22" customFormat="1">
      <c r="A10" s="238">
        <v>4</v>
      </c>
      <c r="B10" s="126" t="s">
        <v>1112</v>
      </c>
      <c r="C10" s="127"/>
      <c r="D10" s="128" t="s">
        <v>503</v>
      </c>
      <c r="E10" s="129">
        <f t="shared" si="0"/>
        <v>60</v>
      </c>
      <c r="F10" s="129"/>
      <c r="G10" s="129">
        <v>15</v>
      </c>
      <c r="H10" s="129"/>
      <c r="I10" s="129"/>
      <c r="J10" s="129">
        <v>15</v>
      </c>
      <c r="K10" s="129"/>
      <c r="L10" s="129"/>
      <c r="M10" s="129">
        <v>15</v>
      </c>
      <c r="N10" s="129"/>
      <c r="O10" s="129"/>
      <c r="P10" s="129">
        <v>15</v>
      </c>
      <c r="Q10" s="129"/>
      <c r="T10" s="324"/>
      <c r="U10" s="324"/>
      <c r="V10" s="324"/>
    </row>
    <row r="11" spans="1:22" customFormat="1">
      <c r="A11" s="238">
        <v>5</v>
      </c>
      <c r="B11" s="126" t="s">
        <v>1114</v>
      </c>
      <c r="C11" s="160" t="s">
        <v>1113</v>
      </c>
      <c r="D11" s="134" t="s">
        <v>605</v>
      </c>
      <c r="E11" s="133">
        <f t="shared" si="0"/>
        <v>1</v>
      </c>
      <c r="F11" s="133">
        <v>1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T11" s="324"/>
      <c r="U11" s="324"/>
      <c r="V11" s="324"/>
    </row>
    <row r="12" spans="1:22">
      <c r="A12" s="238">
        <v>6</v>
      </c>
      <c r="B12" s="126" t="s">
        <v>1111</v>
      </c>
      <c r="C12" s="160"/>
      <c r="D12" s="199" t="s">
        <v>612</v>
      </c>
      <c r="E12" s="133">
        <f t="shared" si="0"/>
        <v>118</v>
      </c>
      <c r="F12" s="199">
        <f>17.6+2.5</f>
        <v>20.100000000000001</v>
      </c>
      <c r="G12" s="199">
        <f>17.6+2.5</f>
        <v>20.100000000000001</v>
      </c>
      <c r="H12" s="199">
        <f>17.6+2.5</f>
        <v>20.100000000000001</v>
      </c>
      <c r="I12" s="199">
        <v>2.5</v>
      </c>
      <c r="J12" s="199">
        <v>2.5</v>
      </c>
      <c r="K12" s="199">
        <v>2.5</v>
      </c>
      <c r="L12" s="199">
        <v>2.5</v>
      </c>
      <c r="M12" s="199">
        <v>2.5</v>
      </c>
      <c r="N12" s="199">
        <v>2.5</v>
      </c>
      <c r="O12" s="199">
        <v>2.5</v>
      </c>
      <c r="P12" s="199">
        <f>17.6+2.5</f>
        <v>20.100000000000001</v>
      </c>
      <c r="Q12" s="199">
        <f>17.6+2.5</f>
        <v>20.100000000000001</v>
      </c>
      <c r="T12" s="325"/>
      <c r="U12" s="325"/>
      <c r="V12" s="325"/>
    </row>
    <row r="13" spans="1:22">
      <c r="A13" s="241">
        <v>7</v>
      </c>
      <c r="B13" s="135" t="s">
        <v>1940</v>
      </c>
      <c r="C13" s="337"/>
      <c r="D13" s="338" t="s">
        <v>501</v>
      </c>
      <c r="E13" s="200">
        <f t="shared" si="0"/>
        <v>360</v>
      </c>
      <c r="F13" s="338">
        <v>30</v>
      </c>
      <c r="G13" s="338">
        <v>30</v>
      </c>
      <c r="H13" s="338">
        <v>30</v>
      </c>
      <c r="I13" s="338">
        <v>30</v>
      </c>
      <c r="J13" s="338">
        <v>30</v>
      </c>
      <c r="K13" s="338">
        <v>30</v>
      </c>
      <c r="L13" s="338">
        <v>30</v>
      </c>
      <c r="M13" s="338">
        <v>30</v>
      </c>
      <c r="N13" s="338">
        <v>30</v>
      </c>
      <c r="O13" s="338">
        <v>30</v>
      </c>
      <c r="P13" s="338">
        <v>30</v>
      </c>
      <c r="Q13" s="338">
        <v>30</v>
      </c>
      <c r="T13" s="325"/>
      <c r="U13" s="325"/>
      <c r="V13" s="325"/>
    </row>
    <row r="14" spans="1:22" ht="16.5" customHeight="1">
      <c r="A14" s="479" t="s">
        <v>529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T14" s="325"/>
      <c r="U14" s="325"/>
      <c r="V14" s="325"/>
    </row>
    <row r="15" spans="1:22" ht="15.75">
      <c r="A15" s="30"/>
      <c r="B15" s="31"/>
      <c r="C15" s="31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T15" s="325"/>
      <c r="U15" s="325"/>
      <c r="V15" s="325"/>
    </row>
    <row r="16" spans="1:22" ht="18.75">
      <c r="A16" s="33" t="s">
        <v>511</v>
      </c>
      <c r="B16" s="27"/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8.75">
      <c r="A17" s="427" t="s">
        <v>504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</row>
    <row r="18" spans="1:17" ht="18.75">
      <c r="A18" s="35"/>
      <c r="B18" s="35"/>
      <c r="C18" s="3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8.75">
      <c r="A19" s="33" t="s">
        <v>515</v>
      </c>
      <c r="B19" s="27"/>
      <c r="C19" s="27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8.75">
      <c r="A20" s="27"/>
      <c r="B20" s="422" t="s">
        <v>485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</row>
    <row r="21" spans="1:17" s="5" customFormat="1" ht="18.75">
      <c r="A21" s="27"/>
      <c r="B21" s="426" t="s">
        <v>505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</row>
    <row r="22" spans="1:17" s="5" customFormat="1" ht="18.75">
      <c r="A22" s="27"/>
      <c r="B22" s="35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5" customFormat="1" ht="18.75">
      <c r="A23" s="33" t="s">
        <v>121</v>
      </c>
      <c r="B23" s="27"/>
      <c r="C23" s="27"/>
      <c r="D23" s="2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5" customFormat="1" ht="18.75">
      <c r="A24" s="27"/>
      <c r="B24" s="27" t="s">
        <v>491</v>
      </c>
      <c r="C24" s="27"/>
      <c r="D24" s="2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5" customFormat="1" ht="18.75">
      <c r="A25" s="27"/>
      <c r="B25" s="27" t="s">
        <v>495</v>
      </c>
      <c r="C25" s="27"/>
      <c r="D25" s="27"/>
      <c r="E25" s="29"/>
      <c r="F25" s="29"/>
      <c r="G25" s="29"/>
      <c r="H25" s="29"/>
      <c r="I25" s="29"/>
      <c r="J25" s="38"/>
      <c r="K25" s="29"/>
      <c r="L25" s="29"/>
      <c r="M25" s="29"/>
      <c r="N25" s="29"/>
      <c r="O25" s="29"/>
      <c r="P25" s="29"/>
      <c r="Q25" s="29"/>
    </row>
    <row r="26" spans="1:17" s="5" customFormat="1" ht="18.75">
      <c r="A26" s="27"/>
      <c r="B26" s="38" t="s">
        <v>506</v>
      </c>
      <c r="C26" s="29"/>
      <c r="D26" s="29"/>
      <c r="E26" s="29"/>
      <c r="F26" s="29"/>
      <c r="G26" s="29"/>
      <c r="H26" s="29"/>
      <c r="I26" s="29"/>
      <c r="J26" s="27"/>
      <c r="K26" s="27"/>
      <c r="L26" s="27"/>
      <c r="M26" s="27"/>
      <c r="N26" s="27"/>
      <c r="O26" s="29"/>
      <c r="P26" s="29"/>
      <c r="Q26" s="29"/>
    </row>
    <row r="27" spans="1:17" s="5" customFormat="1" ht="18.75">
      <c r="A27" s="27"/>
      <c r="B27" s="27"/>
      <c r="C27" s="27"/>
      <c r="D27" s="27"/>
      <c r="E27" s="29"/>
      <c r="F27" s="29"/>
      <c r="G27" s="29"/>
      <c r="H27" s="29"/>
      <c r="I27" s="29"/>
      <c r="J27" s="38"/>
      <c r="K27" s="29"/>
      <c r="L27" s="29"/>
      <c r="M27" s="29"/>
      <c r="N27" s="29"/>
      <c r="O27" s="29"/>
      <c r="P27" s="29"/>
      <c r="Q27" s="29"/>
    </row>
    <row r="28" spans="1:17" s="5" customFormat="1" ht="18.75">
      <c r="A28" s="33" t="s">
        <v>122</v>
      </c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8.75">
      <c r="A29" s="27"/>
      <c r="B29" s="422" t="s">
        <v>507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</row>
    <row r="30" spans="1:17" s="5" customFormat="1" ht="18.75">
      <c r="A30" s="27"/>
      <c r="B30" s="27"/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8.75">
      <c r="A31" s="33" t="s">
        <v>123</v>
      </c>
      <c r="B31" s="27"/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27"/>
      <c r="B32" s="27" t="s">
        <v>492</v>
      </c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8.75">
      <c r="A33" s="27"/>
      <c r="B33" s="27" t="s">
        <v>494</v>
      </c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8.75">
      <c r="A34" s="27"/>
      <c r="B34" s="27" t="s">
        <v>493</v>
      </c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8.75">
      <c r="A35" s="27"/>
      <c r="B35" s="27"/>
      <c r="C35" s="27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8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5" customFormat="1" ht="18.75">
      <c r="A38" s="27"/>
      <c r="B38" s="27"/>
      <c r="C38" s="27"/>
      <c r="D38" s="2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18.75">
      <c r="A39" s="27"/>
      <c r="B39" s="27"/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s="5" customFormat="1" ht="18.75">
      <c r="A41" s="27"/>
      <c r="B41" s="27"/>
      <c r="C41" s="27"/>
      <c r="D41" s="27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5" customFormat="1" ht="18.75">
      <c r="A42" s="27"/>
      <c r="B42" s="27"/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s="5" customFormat="1" ht="18.7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5" customFormat="1" ht="18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5" customFormat="1" ht="18.75">
      <c r="A45" s="18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5" customFormat="1" ht="18.75">
      <c r="A46" s="18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5" customFormat="1" ht="18.75">
      <c r="A47" s="18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5" customFormat="1" ht="18.75">
      <c r="A48" s="18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16">
    <mergeCell ref="B29:Q29"/>
    <mergeCell ref="E5:E6"/>
    <mergeCell ref="F5:H5"/>
    <mergeCell ref="I5:K5"/>
    <mergeCell ref="L5:N5"/>
    <mergeCell ref="O5:Q5"/>
    <mergeCell ref="B21:Q21"/>
    <mergeCell ref="A17:Q17"/>
    <mergeCell ref="B20:Q20"/>
    <mergeCell ref="A5:A6"/>
    <mergeCell ref="B5:B6"/>
    <mergeCell ref="C5:C6"/>
    <mergeCell ref="D5:D6"/>
    <mergeCell ref="A2:Q2"/>
    <mergeCell ref="A3:Q3"/>
    <mergeCell ref="A14:Q14"/>
  </mergeCells>
  <phoneticPr fontId="14" type="noConversion"/>
  <pageMargins left="0.74803149606299213" right="0.74803149606299213" top="0.55000000000000004" bottom="0.62" header="0.51181102362204722" footer="0.51181102362204722"/>
  <pageSetup paperSize="9" scale="77" orientation="landscape" r:id="rId1"/>
  <headerFooter alignWithMargins="0"/>
  <ignoredErrors>
    <ignoredError sqref="E7:E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51"/>
  <sheetViews>
    <sheetView view="pageBreakPreview" zoomScale="85" zoomScaleNormal="70" zoomScaleSheetLayoutView="85" workbookViewId="0">
      <selection activeCell="V18" sqref="V18"/>
    </sheetView>
  </sheetViews>
  <sheetFormatPr defaultRowHeight="12.75"/>
  <cols>
    <col min="1" max="1" width="8.140625" style="18" customWidth="1"/>
    <col min="2" max="2" width="47.28515625" style="1" customWidth="1"/>
    <col min="3" max="3" width="21" style="1" bestFit="1" customWidth="1"/>
    <col min="4" max="4" width="9.28515625" style="1" bestFit="1" customWidth="1"/>
    <col min="5" max="5" width="14.7109375" style="2" customWidth="1"/>
    <col min="6" max="16" width="4.42578125" style="2" customWidth="1"/>
    <col min="17" max="17" width="7.42578125" style="2" customWidth="1"/>
    <col min="18" max="18" width="2.42578125" style="1" customWidth="1"/>
    <col min="19" max="19" width="9.5703125" style="1" customWidth="1"/>
    <col min="20" max="20" width="1.7109375" style="1" hidden="1" customWidth="1"/>
    <col min="21" max="21" width="9.140625" style="1" hidden="1" customWidth="1"/>
    <col min="22" max="16384" width="9.140625" style="1"/>
  </cols>
  <sheetData>
    <row r="1" spans="1:21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</row>
    <row r="2" spans="1:21" s="8" customFormat="1" ht="18.75">
      <c r="A2" s="433" t="s">
        <v>1966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  <c r="T2" s="7"/>
      <c r="U2" s="7"/>
    </row>
    <row r="3" spans="1:21" s="5" customFormat="1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21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25.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1" ht="53.2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1">
      <c r="A7" s="148"/>
      <c r="B7" s="121" t="s">
        <v>1115</v>
      </c>
      <c r="C7" s="122" t="s">
        <v>1116</v>
      </c>
      <c r="D7" s="123" t="s">
        <v>4</v>
      </c>
      <c r="E7" s="124">
        <v>1</v>
      </c>
      <c r="F7" s="124"/>
      <c r="G7" s="124"/>
      <c r="H7" s="124">
        <v>0.25</v>
      </c>
      <c r="I7" s="124"/>
      <c r="J7" s="124"/>
      <c r="K7" s="124">
        <v>0.25</v>
      </c>
      <c r="L7" s="124"/>
      <c r="M7" s="124"/>
      <c r="N7" s="124">
        <v>0.25</v>
      </c>
      <c r="O7" s="124"/>
      <c r="P7" s="124"/>
      <c r="Q7" s="124">
        <v>0.25</v>
      </c>
    </row>
    <row r="8" spans="1:21">
      <c r="A8" s="154"/>
      <c r="B8" s="126" t="s">
        <v>1117</v>
      </c>
      <c r="C8" s="127" t="s">
        <v>1118</v>
      </c>
      <c r="D8" s="128" t="s">
        <v>6</v>
      </c>
      <c r="E8" s="129">
        <v>12</v>
      </c>
      <c r="F8" s="129">
        <v>2</v>
      </c>
      <c r="G8" s="129"/>
      <c r="H8" s="129">
        <v>2</v>
      </c>
      <c r="I8" s="129"/>
      <c r="J8" s="129">
        <v>2</v>
      </c>
      <c r="K8" s="129"/>
      <c r="L8" s="129">
        <v>2</v>
      </c>
      <c r="M8" s="129"/>
      <c r="N8" s="129">
        <v>2</v>
      </c>
      <c r="O8" s="129"/>
      <c r="P8" s="129">
        <v>2</v>
      </c>
      <c r="Q8" s="129"/>
    </row>
    <row r="9" spans="1:21">
      <c r="A9" s="154"/>
      <c r="B9" s="126" t="s">
        <v>1119</v>
      </c>
      <c r="C9" s="127" t="s">
        <v>1120</v>
      </c>
      <c r="D9" s="128" t="s">
        <v>4</v>
      </c>
      <c r="E9" s="129">
        <v>6</v>
      </c>
      <c r="F9" s="129"/>
      <c r="G9" s="129">
        <v>2</v>
      </c>
      <c r="H9" s="129"/>
      <c r="I9" s="129"/>
      <c r="J9" s="129">
        <v>2</v>
      </c>
      <c r="K9" s="129"/>
      <c r="L9" s="129"/>
      <c r="M9" s="129"/>
      <c r="N9" s="129">
        <v>2</v>
      </c>
      <c r="O9" s="129"/>
      <c r="P9" s="129"/>
      <c r="Q9" s="129"/>
    </row>
    <row r="10" spans="1:21">
      <c r="A10" s="154"/>
      <c r="B10" s="126" t="s">
        <v>1121</v>
      </c>
      <c r="C10" s="127" t="s">
        <v>1122</v>
      </c>
      <c r="D10" s="128" t="s">
        <v>172</v>
      </c>
      <c r="E10" s="129">
        <v>60</v>
      </c>
      <c r="F10" s="129">
        <v>5</v>
      </c>
      <c r="G10" s="129">
        <v>5</v>
      </c>
      <c r="H10" s="129">
        <v>5</v>
      </c>
      <c r="I10" s="129">
        <v>5</v>
      </c>
      <c r="J10" s="129">
        <v>5</v>
      </c>
      <c r="K10" s="129">
        <v>5</v>
      </c>
      <c r="L10" s="129">
        <v>5</v>
      </c>
      <c r="M10" s="129">
        <v>5</v>
      </c>
      <c r="N10" s="129">
        <v>5</v>
      </c>
      <c r="O10" s="129">
        <v>5</v>
      </c>
      <c r="P10" s="129">
        <v>5</v>
      </c>
      <c r="Q10" s="129">
        <v>5</v>
      </c>
    </row>
    <row r="11" spans="1:21">
      <c r="A11" s="154"/>
      <c r="B11" s="126" t="s">
        <v>1123</v>
      </c>
      <c r="C11" s="127" t="s">
        <v>1124</v>
      </c>
      <c r="D11" s="128" t="s">
        <v>172</v>
      </c>
      <c r="E11" s="129">
        <v>6</v>
      </c>
      <c r="F11" s="129"/>
      <c r="G11" s="129"/>
      <c r="H11" s="129"/>
      <c r="I11" s="129">
        <v>2</v>
      </c>
      <c r="J11" s="129"/>
      <c r="K11" s="129"/>
      <c r="L11" s="129">
        <v>2</v>
      </c>
      <c r="M11" s="129"/>
      <c r="N11" s="129"/>
      <c r="O11" s="129">
        <v>2</v>
      </c>
      <c r="P11" s="129"/>
      <c r="Q11" s="129"/>
    </row>
    <row r="12" spans="1:21">
      <c r="A12" s="154"/>
      <c r="B12" s="126" t="s">
        <v>1125</v>
      </c>
      <c r="C12" s="127"/>
      <c r="D12" s="128" t="s">
        <v>172</v>
      </c>
      <c r="E12" s="129">
        <v>4</v>
      </c>
      <c r="F12" s="129">
        <v>1</v>
      </c>
      <c r="G12" s="129"/>
      <c r="H12" s="129"/>
      <c r="I12" s="129">
        <v>1</v>
      </c>
      <c r="J12" s="129"/>
      <c r="K12" s="129"/>
      <c r="L12" s="129">
        <v>1</v>
      </c>
      <c r="M12" s="129"/>
      <c r="N12" s="129"/>
      <c r="O12" s="129">
        <v>1</v>
      </c>
      <c r="P12" s="129"/>
      <c r="Q12" s="129"/>
    </row>
    <row r="13" spans="1:21">
      <c r="A13" s="154"/>
      <c r="B13" s="126" t="s">
        <v>1126</v>
      </c>
      <c r="C13" s="127" t="s">
        <v>1127</v>
      </c>
      <c r="D13" s="128" t="s">
        <v>4</v>
      </c>
      <c r="E13" s="129">
        <v>0.15</v>
      </c>
      <c r="F13" s="129"/>
      <c r="G13" s="129">
        <v>0.1</v>
      </c>
      <c r="H13" s="129"/>
      <c r="I13" s="129"/>
      <c r="J13" s="129"/>
      <c r="K13" s="129"/>
      <c r="L13" s="129"/>
      <c r="M13" s="129"/>
      <c r="N13" s="129">
        <v>0.05</v>
      </c>
      <c r="O13" s="129"/>
      <c r="P13" s="129"/>
      <c r="Q13" s="129"/>
    </row>
    <row r="14" spans="1:21">
      <c r="A14" s="154"/>
      <c r="B14" s="126" t="s">
        <v>1128</v>
      </c>
      <c r="C14" s="127"/>
      <c r="D14" s="128" t="s">
        <v>4</v>
      </c>
      <c r="E14" s="129">
        <v>0.1</v>
      </c>
      <c r="F14" s="129"/>
      <c r="G14" s="129"/>
      <c r="H14" s="129"/>
      <c r="I14" s="129"/>
      <c r="J14" s="129"/>
      <c r="K14" s="129">
        <v>0.1</v>
      </c>
      <c r="L14" s="129"/>
      <c r="M14" s="129"/>
      <c r="N14" s="129"/>
      <c r="O14" s="129"/>
      <c r="P14" s="129"/>
      <c r="Q14" s="129"/>
    </row>
    <row r="15" spans="1:21">
      <c r="A15" s="154"/>
      <c r="B15" s="126" t="s">
        <v>1129</v>
      </c>
      <c r="C15" s="127" t="s">
        <v>1130</v>
      </c>
      <c r="D15" s="128" t="s">
        <v>4</v>
      </c>
      <c r="E15" s="129">
        <v>0.15</v>
      </c>
      <c r="F15" s="129"/>
      <c r="G15" s="129"/>
      <c r="H15" s="129"/>
      <c r="I15" s="129"/>
      <c r="J15" s="129"/>
      <c r="K15" s="129"/>
      <c r="L15" s="129"/>
      <c r="M15" s="129">
        <v>0.15</v>
      </c>
      <c r="N15" s="129"/>
      <c r="O15" s="129"/>
      <c r="P15" s="129"/>
      <c r="Q15" s="129"/>
    </row>
    <row r="16" spans="1:21">
      <c r="A16" s="154"/>
      <c r="B16" s="126" t="s">
        <v>1131</v>
      </c>
      <c r="C16" s="127"/>
      <c r="D16" s="128" t="s">
        <v>4</v>
      </c>
      <c r="E16" s="129">
        <v>0.02</v>
      </c>
      <c r="F16" s="129"/>
      <c r="G16" s="129">
        <v>0.01</v>
      </c>
      <c r="H16" s="129"/>
      <c r="I16" s="129"/>
      <c r="J16" s="129"/>
      <c r="K16" s="129"/>
      <c r="L16" s="129"/>
      <c r="M16" s="129"/>
      <c r="N16" s="129">
        <v>0.01</v>
      </c>
      <c r="O16" s="129"/>
      <c r="P16" s="129"/>
      <c r="Q16" s="129"/>
    </row>
    <row r="17" spans="1:17">
      <c r="A17" s="154"/>
      <c r="B17" s="126" t="s">
        <v>1132</v>
      </c>
      <c r="C17" s="127" t="s">
        <v>1133</v>
      </c>
      <c r="D17" s="128" t="s">
        <v>4</v>
      </c>
      <c r="E17" s="129">
        <v>0.3</v>
      </c>
      <c r="F17" s="129"/>
      <c r="G17" s="129"/>
      <c r="H17" s="129"/>
      <c r="I17" s="129"/>
      <c r="J17" s="129">
        <v>0.15</v>
      </c>
      <c r="K17" s="129"/>
      <c r="L17" s="129"/>
      <c r="M17" s="129"/>
      <c r="N17" s="129"/>
      <c r="O17" s="129">
        <v>0.15</v>
      </c>
      <c r="P17" s="129"/>
      <c r="Q17" s="129"/>
    </row>
    <row r="18" spans="1:17">
      <c r="A18" s="154"/>
      <c r="B18" s="126" t="s">
        <v>1134</v>
      </c>
      <c r="C18" s="127" t="s">
        <v>1135</v>
      </c>
      <c r="D18" s="128" t="s">
        <v>4</v>
      </c>
      <c r="E18" s="129">
        <v>1.5</v>
      </c>
      <c r="F18" s="129">
        <v>0.5</v>
      </c>
      <c r="G18" s="129"/>
      <c r="H18" s="129"/>
      <c r="I18" s="129"/>
      <c r="J18" s="129"/>
      <c r="K18" s="129"/>
      <c r="L18" s="129">
        <v>0.5</v>
      </c>
      <c r="M18" s="129"/>
      <c r="N18" s="129"/>
      <c r="O18" s="129"/>
      <c r="P18" s="129">
        <v>0.5</v>
      </c>
      <c r="Q18" s="129"/>
    </row>
    <row r="19" spans="1:17">
      <c r="A19" s="154"/>
      <c r="B19" s="126" t="s">
        <v>1136</v>
      </c>
      <c r="C19" s="127" t="s">
        <v>1137</v>
      </c>
      <c r="D19" s="128" t="s">
        <v>4</v>
      </c>
      <c r="E19" s="129">
        <v>3</v>
      </c>
      <c r="F19" s="129"/>
      <c r="G19" s="129">
        <v>1</v>
      </c>
      <c r="H19" s="129"/>
      <c r="I19" s="129"/>
      <c r="J19" s="129"/>
      <c r="K19" s="129">
        <v>1</v>
      </c>
      <c r="L19" s="129"/>
      <c r="M19" s="129"/>
      <c r="N19" s="129"/>
      <c r="O19" s="129">
        <v>1</v>
      </c>
      <c r="P19" s="129"/>
      <c r="Q19" s="129"/>
    </row>
    <row r="20" spans="1:17">
      <c r="A20" s="154"/>
      <c r="B20" s="126" t="s">
        <v>1138</v>
      </c>
      <c r="C20" s="127" t="s">
        <v>1139</v>
      </c>
      <c r="D20" s="128" t="s">
        <v>4</v>
      </c>
      <c r="E20" s="129">
        <v>1.2</v>
      </c>
      <c r="F20" s="129">
        <v>0.3</v>
      </c>
      <c r="G20" s="129"/>
      <c r="H20" s="129"/>
      <c r="I20" s="129">
        <v>0.3</v>
      </c>
      <c r="J20" s="129"/>
      <c r="K20" s="129"/>
      <c r="L20" s="129">
        <v>0.3</v>
      </c>
      <c r="M20" s="129"/>
      <c r="N20" s="129"/>
      <c r="O20" s="129">
        <v>0.3</v>
      </c>
      <c r="P20" s="129"/>
      <c r="Q20" s="129"/>
    </row>
    <row r="21" spans="1:17">
      <c r="A21" s="154"/>
      <c r="B21" s="126" t="s">
        <v>1140</v>
      </c>
      <c r="C21" s="127" t="s">
        <v>1141</v>
      </c>
      <c r="D21" s="128" t="s">
        <v>4</v>
      </c>
      <c r="E21" s="129">
        <v>4</v>
      </c>
      <c r="F21" s="129"/>
      <c r="G21" s="129"/>
      <c r="H21" s="129">
        <v>1</v>
      </c>
      <c r="I21" s="129"/>
      <c r="J21" s="129"/>
      <c r="K21" s="129">
        <v>1</v>
      </c>
      <c r="L21" s="129"/>
      <c r="M21" s="129"/>
      <c r="N21" s="129">
        <v>1</v>
      </c>
      <c r="O21" s="129"/>
      <c r="P21" s="129"/>
      <c r="Q21" s="129">
        <v>1</v>
      </c>
    </row>
    <row r="22" spans="1:17">
      <c r="A22" s="154"/>
      <c r="B22" s="126" t="s">
        <v>1142</v>
      </c>
      <c r="C22" s="127" t="s">
        <v>1143</v>
      </c>
      <c r="D22" s="128" t="s">
        <v>4</v>
      </c>
      <c r="E22" s="129">
        <v>1</v>
      </c>
      <c r="F22" s="129"/>
      <c r="G22" s="129"/>
      <c r="H22" s="129"/>
      <c r="I22" s="129"/>
      <c r="J22" s="129">
        <v>0.5</v>
      </c>
      <c r="K22" s="129"/>
      <c r="L22" s="129"/>
      <c r="M22" s="129"/>
      <c r="N22" s="129"/>
      <c r="O22" s="129"/>
      <c r="P22" s="129">
        <v>0.5</v>
      </c>
      <c r="Q22" s="129"/>
    </row>
    <row r="23" spans="1:17">
      <c r="A23" s="154"/>
      <c r="B23" s="126" t="s">
        <v>1144</v>
      </c>
      <c r="C23" s="127" t="s">
        <v>1145</v>
      </c>
      <c r="D23" s="128" t="s">
        <v>4</v>
      </c>
      <c r="E23" s="129">
        <v>0.2</v>
      </c>
      <c r="F23" s="129"/>
      <c r="G23" s="129"/>
      <c r="H23" s="129"/>
      <c r="I23" s="129"/>
      <c r="J23" s="129">
        <v>0.1</v>
      </c>
      <c r="K23" s="129"/>
      <c r="L23" s="129"/>
      <c r="M23" s="129"/>
      <c r="N23" s="129"/>
      <c r="O23" s="129"/>
      <c r="P23" s="129">
        <v>0.1</v>
      </c>
      <c r="Q23" s="129"/>
    </row>
    <row r="24" spans="1:17">
      <c r="A24" s="154"/>
      <c r="B24" s="126" t="s">
        <v>1146</v>
      </c>
      <c r="C24" s="127" t="s">
        <v>1147</v>
      </c>
      <c r="D24" s="128" t="s">
        <v>4</v>
      </c>
      <c r="E24" s="129">
        <v>0.5</v>
      </c>
      <c r="F24" s="129"/>
      <c r="G24" s="129">
        <v>0.25</v>
      </c>
      <c r="H24" s="129"/>
      <c r="I24" s="129"/>
      <c r="J24" s="129"/>
      <c r="K24" s="129"/>
      <c r="L24" s="129">
        <v>0.25</v>
      </c>
      <c r="M24" s="129"/>
      <c r="N24" s="129"/>
      <c r="O24" s="129"/>
      <c r="P24" s="129"/>
      <c r="Q24" s="129"/>
    </row>
    <row r="25" spans="1:17">
      <c r="A25" s="154"/>
      <c r="B25" s="126" t="s">
        <v>1148</v>
      </c>
      <c r="C25" s="127" t="s">
        <v>1149</v>
      </c>
      <c r="D25" s="128" t="s">
        <v>4</v>
      </c>
      <c r="E25" s="129">
        <v>1</v>
      </c>
      <c r="F25" s="129"/>
      <c r="G25" s="129"/>
      <c r="H25" s="129"/>
      <c r="I25" s="129"/>
      <c r="J25" s="129"/>
      <c r="K25" s="129">
        <v>1</v>
      </c>
      <c r="L25" s="129"/>
      <c r="M25" s="129"/>
      <c r="N25" s="129"/>
      <c r="O25" s="129"/>
      <c r="P25" s="129"/>
      <c r="Q25" s="129"/>
    </row>
    <row r="26" spans="1:17">
      <c r="A26" s="154"/>
      <c r="B26" s="126" t="s">
        <v>1150</v>
      </c>
      <c r="C26" s="127" t="s">
        <v>1151</v>
      </c>
      <c r="D26" s="128" t="s">
        <v>4</v>
      </c>
      <c r="E26" s="129">
        <v>108</v>
      </c>
      <c r="F26" s="129">
        <v>18</v>
      </c>
      <c r="G26" s="129"/>
      <c r="H26" s="129">
        <v>18</v>
      </c>
      <c r="I26" s="129"/>
      <c r="J26" s="129">
        <v>18</v>
      </c>
      <c r="K26" s="129"/>
      <c r="L26" s="129">
        <v>18</v>
      </c>
      <c r="M26" s="129"/>
      <c r="N26" s="129">
        <v>18</v>
      </c>
      <c r="O26" s="129"/>
      <c r="P26" s="129">
        <v>18</v>
      </c>
      <c r="Q26" s="129"/>
    </row>
    <row r="27" spans="1:17">
      <c r="A27" s="154"/>
      <c r="B27" s="126" t="s">
        <v>1152</v>
      </c>
      <c r="C27" s="127" t="s">
        <v>1153</v>
      </c>
      <c r="D27" s="128" t="s">
        <v>4</v>
      </c>
      <c r="E27" s="129">
        <v>4</v>
      </c>
      <c r="F27" s="129"/>
      <c r="G27" s="129">
        <v>1</v>
      </c>
      <c r="H27" s="129"/>
      <c r="I27" s="129">
        <v>1</v>
      </c>
      <c r="J27" s="129"/>
      <c r="K27" s="129"/>
      <c r="L27" s="129"/>
      <c r="M27" s="129">
        <v>1</v>
      </c>
      <c r="N27" s="129"/>
      <c r="O27" s="129"/>
      <c r="P27" s="129"/>
      <c r="Q27" s="129">
        <v>1</v>
      </c>
    </row>
    <row r="28" spans="1:17">
      <c r="A28" s="154"/>
      <c r="B28" s="126" t="s">
        <v>1154</v>
      </c>
      <c r="C28" s="127" t="s">
        <v>1155</v>
      </c>
      <c r="D28" s="128" t="s">
        <v>4</v>
      </c>
      <c r="E28" s="129">
        <v>5</v>
      </c>
      <c r="F28" s="129"/>
      <c r="G28" s="129">
        <v>1</v>
      </c>
      <c r="H28" s="129"/>
      <c r="I28" s="129"/>
      <c r="J28" s="129"/>
      <c r="K28" s="129">
        <v>1</v>
      </c>
      <c r="L28" s="129"/>
      <c r="M28" s="129"/>
      <c r="N28" s="129">
        <v>2</v>
      </c>
      <c r="O28" s="129"/>
      <c r="P28" s="129"/>
      <c r="Q28" s="129">
        <v>1</v>
      </c>
    </row>
    <row r="29" spans="1:17">
      <c r="A29" s="154"/>
      <c r="B29" s="126" t="s">
        <v>1156</v>
      </c>
      <c r="C29" s="127" t="s">
        <v>1157</v>
      </c>
      <c r="D29" s="128" t="s">
        <v>4</v>
      </c>
      <c r="E29" s="129">
        <v>0.5</v>
      </c>
      <c r="F29" s="129"/>
      <c r="G29" s="129"/>
      <c r="H29" s="129">
        <v>0.25</v>
      </c>
      <c r="I29" s="129"/>
      <c r="J29" s="129"/>
      <c r="K29" s="129"/>
      <c r="L29" s="129">
        <v>0.25</v>
      </c>
      <c r="M29" s="129"/>
      <c r="N29" s="129"/>
      <c r="O29" s="129"/>
      <c r="P29" s="129"/>
      <c r="Q29" s="129"/>
    </row>
    <row r="30" spans="1:17">
      <c r="A30" s="154"/>
      <c r="B30" s="126" t="s">
        <v>1158</v>
      </c>
      <c r="C30" s="127"/>
      <c r="D30" s="128" t="s">
        <v>4</v>
      </c>
      <c r="E30" s="129">
        <v>0.5</v>
      </c>
      <c r="F30" s="129"/>
      <c r="G30" s="129"/>
      <c r="H30" s="129"/>
      <c r="I30" s="129"/>
      <c r="J30" s="129">
        <v>0.5</v>
      </c>
      <c r="K30" s="129"/>
      <c r="L30" s="129"/>
      <c r="M30" s="129"/>
      <c r="N30" s="129"/>
      <c r="O30" s="129"/>
      <c r="P30" s="129"/>
      <c r="Q30" s="129"/>
    </row>
    <row r="31" spans="1:17">
      <c r="A31" s="154"/>
      <c r="B31" s="126" t="s">
        <v>1159</v>
      </c>
      <c r="C31" s="127" t="s">
        <v>1160</v>
      </c>
      <c r="D31" s="128" t="s">
        <v>4</v>
      </c>
      <c r="E31" s="129">
        <v>1.5</v>
      </c>
      <c r="F31" s="129"/>
      <c r="G31" s="129">
        <v>1</v>
      </c>
      <c r="H31" s="129"/>
      <c r="I31" s="129"/>
      <c r="J31" s="129"/>
      <c r="K31" s="129"/>
      <c r="L31" s="129">
        <v>0.5</v>
      </c>
      <c r="M31" s="129"/>
      <c r="N31" s="129"/>
      <c r="O31" s="129"/>
      <c r="P31" s="129"/>
      <c r="Q31" s="129"/>
    </row>
    <row r="32" spans="1:17">
      <c r="A32" s="154"/>
      <c r="B32" s="126" t="s">
        <v>1161</v>
      </c>
      <c r="C32" s="127"/>
      <c r="D32" s="128" t="s">
        <v>4</v>
      </c>
      <c r="E32" s="129">
        <v>0.2</v>
      </c>
      <c r="F32" s="129"/>
      <c r="G32" s="129"/>
      <c r="H32" s="129">
        <v>0.05</v>
      </c>
      <c r="I32" s="129"/>
      <c r="J32" s="129"/>
      <c r="K32" s="129">
        <v>0.05</v>
      </c>
      <c r="L32" s="129"/>
      <c r="M32" s="129"/>
      <c r="N32" s="129">
        <v>0.05</v>
      </c>
      <c r="O32" s="129"/>
      <c r="P32" s="129"/>
      <c r="Q32" s="129">
        <v>0.05</v>
      </c>
    </row>
    <row r="33" spans="1:17">
      <c r="A33" s="154"/>
      <c r="B33" s="126" t="s">
        <v>1162</v>
      </c>
      <c r="C33" s="127" t="s">
        <v>1163</v>
      </c>
      <c r="D33" s="128" t="s">
        <v>4</v>
      </c>
      <c r="E33" s="129">
        <v>1</v>
      </c>
      <c r="F33" s="129"/>
      <c r="G33" s="129"/>
      <c r="H33" s="129">
        <v>0.5</v>
      </c>
      <c r="I33" s="129"/>
      <c r="J33" s="129"/>
      <c r="K33" s="129"/>
      <c r="L33" s="129"/>
      <c r="M33" s="129"/>
      <c r="N33" s="129">
        <v>0.5</v>
      </c>
      <c r="O33" s="129"/>
      <c r="P33" s="129"/>
      <c r="Q33" s="129"/>
    </row>
    <row r="34" spans="1:17">
      <c r="A34" s="154"/>
      <c r="B34" s="126" t="s">
        <v>1164</v>
      </c>
      <c r="C34" s="127" t="s">
        <v>1165</v>
      </c>
      <c r="D34" s="128" t="s">
        <v>4</v>
      </c>
      <c r="E34" s="129">
        <v>0.2</v>
      </c>
      <c r="F34" s="129"/>
      <c r="G34" s="129"/>
      <c r="H34" s="129"/>
      <c r="I34" s="129"/>
      <c r="J34" s="129">
        <v>0.1</v>
      </c>
      <c r="K34" s="129"/>
      <c r="L34" s="129"/>
      <c r="M34" s="129"/>
      <c r="N34" s="129"/>
      <c r="O34" s="129"/>
      <c r="P34" s="129">
        <v>0.1</v>
      </c>
      <c r="Q34" s="129"/>
    </row>
    <row r="35" spans="1:17">
      <c r="A35" s="154"/>
      <c r="B35" s="126" t="s">
        <v>1166</v>
      </c>
      <c r="C35" s="127" t="s">
        <v>1167</v>
      </c>
      <c r="D35" s="128" t="s">
        <v>4</v>
      </c>
      <c r="E35" s="129">
        <v>2</v>
      </c>
      <c r="F35" s="129"/>
      <c r="G35" s="129">
        <v>1</v>
      </c>
      <c r="H35" s="129"/>
      <c r="I35" s="129"/>
      <c r="J35" s="129"/>
      <c r="K35" s="129"/>
      <c r="L35" s="129"/>
      <c r="M35" s="129"/>
      <c r="N35" s="129"/>
      <c r="O35" s="129">
        <v>1</v>
      </c>
      <c r="P35" s="129"/>
      <c r="Q35" s="129"/>
    </row>
    <row r="36" spans="1:17">
      <c r="A36" s="154"/>
      <c r="B36" s="126" t="s">
        <v>1168</v>
      </c>
      <c r="C36" s="127" t="s">
        <v>1169</v>
      </c>
      <c r="D36" s="128" t="s">
        <v>4</v>
      </c>
      <c r="E36" s="129">
        <v>4</v>
      </c>
      <c r="F36" s="129">
        <v>1</v>
      </c>
      <c r="G36" s="129"/>
      <c r="H36" s="129"/>
      <c r="I36" s="129">
        <v>1</v>
      </c>
      <c r="J36" s="129"/>
      <c r="K36" s="129"/>
      <c r="L36" s="129">
        <v>1</v>
      </c>
      <c r="M36" s="129"/>
      <c r="N36" s="129"/>
      <c r="O36" s="129"/>
      <c r="P36" s="129">
        <v>1</v>
      </c>
      <c r="Q36" s="129"/>
    </row>
    <row r="37" spans="1:17">
      <c r="A37" s="154"/>
      <c r="B37" s="126" t="s">
        <v>1170</v>
      </c>
      <c r="C37" s="127" t="s">
        <v>1171</v>
      </c>
      <c r="D37" s="128" t="s">
        <v>4</v>
      </c>
      <c r="E37" s="129">
        <v>2</v>
      </c>
      <c r="F37" s="129"/>
      <c r="G37" s="129"/>
      <c r="H37" s="129">
        <v>1</v>
      </c>
      <c r="I37" s="129"/>
      <c r="J37" s="129"/>
      <c r="K37" s="129"/>
      <c r="L37" s="129"/>
      <c r="M37" s="129"/>
      <c r="N37" s="129">
        <v>1</v>
      </c>
      <c r="O37" s="129"/>
      <c r="P37" s="129"/>
      <c r="Q37" s="129"/>
    </row>
    <row r="38" spans="1:17">
      <c r="A38" s="154"/>
      <c r="B38" s="126" t="s">
        <v>1172</v>
      </c>
      <c r="C38" s="127"/>
      <c r="D38" s="128" t="s">
        <v>4</v>
      </c>
      <c r="E38" s="129">
        <v>0.2</v>
      </c>
      <c r="F38" s="129"/>
      <c r="G38" s="129"/>
      <c r="H38" s="129"/>
      <c r="I38" s="129"/>
      <c r="J38" s="129"/>
      <c r="K38" s="129">
        <v>0.2</v>
      </c>
      <c r="L38" s="129"/>
      <c r="M38" s="129"/>
      <c r="N38" s="129"/>
      <c r="O38" s="129"/>
      <c r="P38" s="129"/>
      <c r="Q38" s="129"/>
    </row>
    <row r="39" spans="1:17">
      <c r="A39" s="154"/>
      <c r="B39" s="126" t="s">
        <v>1173</v>
      </c>
      <c r="C39" s="127" t="s">
        <v>1174</v>
      </c>
      <c r="D39" s="128" t="s">
        <v>4</v>
      </c>
      <c r="E39" s="129">
        <v>6</v>
      </c>
      <c r="F39" s="129"/>
      <c r="G39" s="129">
        <v>1</v>
      </c>
      <c r="H39" s="129"/>
      <c r="I39" s="129">
        <v>1</v>
      </c>
      <c r="J39" s="129"/>
      <c r="K39" s="129">
        <v>1</v>
      </c>
      <c r="L39" s="129"/>
      <c r="M39" s="129">
        <v>1</v>
      </c>
      <c r="N39" s="129"/>
      <c r="O39" s="129">
        <v>1</v>
      </c>
      <c r="P39" s="129"/>
      <c r="Q39" s="129">
        <v>1</v>
      </c>
    </row>
    <row r="40" spans="1:17">
      <c r="A40" s="154"/>
      <c r="B40" s="126" t="s">
        <v>9</v>
      </c>
      <c r="C40" s="127" t="s">
        <v>1175</v>
      </c>
      <c r="D40" s="128" t="s">
        <v>4</v>
      </c>
      <c r="E40" s="129">
        <v>0.5</v>
      </c>
      <c r="F40" s="129"/>
      <c r="G40" s="129"/>
      <c r="H40" s="129">
        <v>0.2</v>
      </c>
      <c r="I40" s="129"/>
      <c r="J40" s="129"/>
      <c r="K40" s="129"/>
      <c r="L40" s="129"/>
      <c r="M40" s="129"/>
      <c r="N40" s="129">
        <v>0.3</v>
      </c>
      <c r="O40" s="129"/>
      <c r="P40" s="129"/>
      <c r="Q40" s="129"/>
    </row>
    <row r="41" spans="1:17">
      <c r="A41" s="154"/>
      <c r="B41" s="126" t="s">
        <v>1176</v>
      </c>
      <c r="C41" s="127"/>
      <c r="D41" s="128" t="s">
        <v>4</v>
      </c>
      <c r="E41" s="129">
        <v>1</v>
      </c>
      <c r="F41" s="129">
        <v>0.5</v>
      </c>
      <c r="G41" s="129"/>
      <c r="H41" s="129"/>
      <c r="I41" s="129"/>
      <c r="J41" s="129"/>
      <c r="K41" s="129"/>
      <c r="L41" s="129">
        <v>0.5</v>
      </c>
      <c r="M41" s="129"/>
      <c r="N41" s="129"/>
      <c r="O41" s="129"/>
      <c r="P41" s="129"/>
      <c r="Q41" s="129"/>
    </row>
    <row r="42" spans="1:17">
      <c r="A42" s="154"/>
      <c r="B42" s="126" t="s">
        <v>1177</v>
      </c>
      <c r="C42" s="127" t="s">
        <v>1178</v>
      </c>
      <c r="D42" s="128" t="s">
        <v>4</v>
      </c>
      <c r="E42" s="129">
        <v>4</v>
      </c>
      <c r="F42" s="129"/>
      <c r="G42" s="129">
        <v>1</v>
      </c>
      <c r="H42" s="129"/>
      <c r="I42" s="129"/>
      <c r="J42" s="129">
        <v>1</v>
      </c>
      <c r="K42" s="129"/>
      <c r="L42" s="129"/>
      <c r="M42" s="129">
        <v>1</v>
      </c>
      <c r="N42" s="129"/>
      <c r="O42" s="129"/>
      <c r="P42" s="129">
        <v>1</v>
      </c>
      <c r="Q42" s="129"/>
    </row>
    <row r="43" spans="1:17">
      <c r="A43" s="154"/>
      <c r="B43" s="126" t="s">
        <v>1179</v>
      </c>
      <c r="C43" s="127" t="s">
        <v>1180</v>
      </c>
      <c r="D43" s="128" t="s">
        <v>4</v>
      </c>
      <c r="E43" s="129">
        <v>1</v>
      </c>
      <c r="F43" s="129"/>
      <c r="G43" s="129">
        <v>1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>
      <c r="A44" s="154"/>
      <c r="B44" s="126" t="s">
        <v>1181</v>
      </c>
      <c r="C44" s="127"/>
      <c r="D44" s="128" t="s">
        <v>1182</v>
      </c>
      <c r="E44" s="129">
        <v>4</v>
      </c>
      <c r="F44" s="129"/>
      <c r="G44" s="129">
        <v>2</v>
      </c>
      <c r="H44" s="129"/>
      <c r="I44" s="129"/>
      <c r="J44" s="129"/>
      <c r="K44" s="129"/>
      <c r="L44" s="129"/>
      <c r="M44" s="129">
        <v>2</v>
      </c>
      <c r="N44" s="129"/>
      <c r="O44" s="129"/>
      <c r="P44" s="129"/>
      <c r="Q44" s="129"/>
    </row>
    <row r="45" spans="1:17">
      <c r="A45" s="154"/>
      <c r="B45" s="126" t="s">
        <v>1183</v>
      </c>
      <c r="C45" s="127" t="s">
        <v>1184</v>
      </c>
      <c r="D45" s="128" t="s">
        <v>4</v>
      </c>
      <c r="E45" s="129">
        <v>0.15</v>
      </c>
      <c r="F45" s="129"/>
      <c r="G45" s="129"/>
      <c r="H45" s="129"/>
      <c r="I45" s="129"/>
      <c r="J45" s="129"/>
      <c r="K45" s="129">
        <v>0.15</v>
      </c>
      <c r="L45" s="129"/>
      <c r="M45" s="129"/>
      <c r="N45" s="129"/>
      <c r="O45" s="129"/>
      <c r="P45" s="129"/>
      <c r="Q45" s="129"/>
    </row>
    <row r="46" spans="1:17">
      <c r="A46" s="154"/>
      <c r="B46" s="126" t="s">
        <v>1185</v>
      </c>
      <c r="C46" s="127" t="s">
        <v>1186</v>
      </c>
      <c r="D46" s="128" t="s">
        <v>4</v>
      </c>
      <c r="E46" s="129">
        <v>0.08</v>
      </c>
      <c r="F46" s="129"/>
      <c r="G46" s="129"/>
      <c r="H46" s="129">
        <v>0.03</v>
      </c>
      <c r="I46" s="129"/>
      <c r="J46" s="129"/>
      <c r="K46" s="129"/>
      <c r="L46" s="129"/>
      <c r="M46" s="129">
        <v>0.03</v>
      </c>
      <c r="N46" s="129"/>
      <c r="O46" s="129"/>
      <c r="P46" s="129"/>
      <c r="Q46" s="129">
        <v>0.02</v>
      </c>
    </row>
    <row r="47" spans="1:17">
      <c r="A47" s="154"/>
      <c r="B47" s="126" t="s">
        <v>1187</v>
      </c>
      <c r="C47" s="127" t="s">
        <v>1188</v>
      </c>
      <c r="D47" s="128" t="s">
        <v>4</v>
      </c>
      <c r="E47" s="129">
        <v>0.15</v>
      </c>
      <c r="F47" s="129">
        <v>0.05</v>
      </c>
      <c r="G47" s="129"/>
      <c r="H47" s="129"/>
      <c r="I47" s="129"/>
      <c r="J47" s="129"/>
      <c r="K47" s="129"/>
      <c r="L47" s="129">
        <v>0.05</v>
      </c>
      <c r="M47" s="129"/>
      <c r="N47" s="129"/>
      <c r="O47" s="129"/>
      <c r="P47" s="129"/>
      <c r="Q47" s="129">
        <v>0.05</v>
      </c>
    </row>
    <row r="48" spans="1:17">
      <c r="A48" s="154"/>
      <c r="B48" s="126" t="s">
        <v>1189</v>
      </c>
      <c r="C48" s="127" t="s">
        <v>1190</v>
      </c>
      <c r="D48" s="128" t="s">
        <v>4</v>
      </c>
      <c r="E48" s="129">
        <v>8</v>
      </c>
      <c r="F48" s="129"/>
      <c r="G48" s="129">
        <v>1</v>
      </c>
      <c r="H48" s="129"/>
      <c r="I48" s="129"/>
      <c r="J48" s="129">
        <v>2</v>
      </c>
      <c r="K48" s="129"/>
      <c r="L48" s="129"/>
      <c r="M48" s="129">
        <v>2</v>
      </c>
      <c r="N48" s="129"/>
      <c r="O48" s="129">
        <v>2</v>
      </c>
      <c r="P48" s="129"/>
      <c r="Q48" s="129">
        <v>1</v>
      </c>
    </row>
    <row r="49" spans="1:17">
      <c r="A49" s="154"/>
      <c r="B49" s="126" t="s">
        <v>1191</v>
      </c>
      <c r="C49" s="127" t="s">
        <v>1192</v>
      </c>
      <c r="D49" s="128" t="s">
        <v>4</v>
      </c>
      <c r="E49" s="129">
        <v>0.5</v>
      </c>
      <c r="F49" s="129"/>
      <c r="G49" s="129"/>
      <c r="H49" s="129"/>
      <c r="I49" s="129">
        <v>0.5</v>
      </c>
      <c r="J49" s="129"/>
      <c r="K49" s="129"/>
      <c r="L49" s="129"/>
      <c r="M49" s="129"/>
      <c r="N49" s="129"/>
      <c r="O49" s="129"/>
      <c r="P49" s="129"/>
      <c r="Q49" s="129"/>
    </row>
    <row r="50" spans="1:17">
      <c r="A50" s="154"/>
      <c r="B50" s="126" t="s">
        <v>1193</v>
      </c>
      <c r="C50" s="127"/>
      <c r="D50" s="128" t="s">
        <v>1194</v>
      </c>
      <c r="E50" s="129">
        <v>8</v>
      </c>
      <c r="F50" s="129"/>
      <c r="G50" s="129">
        <v>8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>
      <c r="A51" s="154"/>
      <c r="B51" s="126" t="s">
        <v>1195</v>
      </c>
      <c r="C51" s="127" t="s">
        <v>1196</v>
      </c>
      <c r="D51" s="128" t="s">
        <v>4</v>
      </c>
      <c r="E51" s="129">
        <v>2</v>
      </c>
      <c r="F51" s="129">
        <v>0.5</v>
      </c>
      <c r="G51" s="129"/>
      <c r="H51" s="129">
        <v>0.5</v>
      </c>
      <c r="I51" s="129"/>
      <c r="J51" s="129"/>
      <c r="K51" s="129">
        <v>0.5</v>
      </c>
      <c r="L51" s="129"/>
      <c r="M51" s="129"/>
      <c r="N51" s="129">
        <v>0.5</v>
      </c>
      <c r="O51" s="129"/>
      <c r="P51" s="129"/>
      <c r="Q51" s="129"/>
    </row>
    <row r="52" spans="1:17">
      <c r="A52" s="154"/>
      <c r="B52" s="126" t="s">
        <v>1197</v>
      </c>
      <c r="C52" s="127" t="s">
        <v>1198</v>
      </c>
      <c r="D52" s="128" t="s">
        <v>4</v>
      </c>
      <c r="E52" s="129">
        <v>4</v>
      </c>
      <c r="F52" s="129"/>
      <c r="G52" s="129">
        <v>1</v>
      </c>
      <c r="H52" s="129"/>
      <c r="I52" s="129"/>
      <c r="J52" s="129">
        <v>1</v>
      </c>
      <c r="K52" s="129"/>
      <c r="L52" s="129"/>
      <c r="M52" s="129"/>
      <c r="N52" s="129">
        <v>1</v>
      </c>
      <c r="O52" s="129"/>
      <c r="P52" s="129">
        <v>1</v>
      </c>
      <c r="Q52" s="129"/>
    </row>
    <row r="53" spans="1:17">
      <c r="A53" s="154"/>
      <c r="B53" s="126" t="s">
        <v>1199</v>
      </c>
      <c r="C53" s="127" t="s">
        <v>1200</v>
      </c>
      <c r="D53" s="128" t="s">
        <v>4</v>
      </c>
      <c r="E53" s="129">
        <v>2</v>
      </c>
      <c r="F53" s="129"/>
      <c r="G53" s="129"/>
      <c r="H53" s="129"/>
      <c r="I53" s="129">
        <v>1</v>
      </c>
      <c r="J53" s="129"/>
      <c r="K53" s="129"/>
      <c r="L53" s="129"/>
      <c r="M53" s="129"/>
      <c r="N53" s="129"/>
      <c r="O53" s="129">
        <v>1</v>
      </c>
      <c r="P53" s="129"/>
      <c r="Q53" s="129"/>
    </row>
    <row r="54" spans="1:17">
      <c r="A54" s="154"/>
      <c r="B54" s="126" t="s">
        <v>1201</v>
      </c>
      <c r="C54" s="127"/>
      <c r="D54" s="128" t="s">
        <v>11</v>
      </c>
      <c r="E54" s="129">
        <v>4</v>
      </c>
      <c r="F54" s="129"/>
      <c r="G54" s="129"/>
      <c r="H54" s="129">
        <v>1</v>
      </c>
      <c r="I54" s="129"/>
      <c r="J54" s="129"/>
      <c r="K54" s="129">
        <v>1</v>
      </c>
      <c r="L54" s="129"/>
      <c r="M54" s="129"/>
      <c r="N54" s="129">
        <v>1</v>
      </c>
      <c r="O54" s="129"/>
      <c r="P54" s="129"/>
      <c r="Q54" s="129">
        <v>1</v>
      </c>
    </row>
    <row r="55" spans="1:17">
      <c r="A55" s="154"/>
      <c r="B55" s="126" t="s">
        <v>1202</v>
      </c>
      <c r="C55" s="127"/>
      <c r="D55" s="128" t="s">
        <v>1182</v>
      </c>
      <c r="E55" s="129">
        <v>6</v>
      </c>
      <c r="F55" s="129"/>
      <c r="G55" s="129">
        <v>2</v>
      </c>
      <c r="H55" s="129"/>
      <c r="I55" s="129"/>
      <c r="J55" s="129">
        <v>2</v>
      </c>
      <c r="K55" s="129"/>
      <c r="L55" s="129"/>
      <c r="M55" s="129">
        <v>2</v>
      </c>
      <c r="N55" s="129"/>
      <c r="O55" s="129"/>
      <c r="P55" s="129"/>
      <c r="Q55" s="129"/>
    </row>
    <row r="56" spans="1:17">
      <c r="A56" s="154"/>
      <c r="B56" s="126" t="s">
        <v>1203</v>
      </c>
      <c r="C56" s="127"/>
      <c r="D56" s="128" t="s">
        <v>11</v>
      </c>
      <c r="E56" s="129">
        <v>1</v>
      </c>
      <c r="F56" s="129"/>
      <c r="G56" s="129"/>
      <c r="H56" s="129"/>
      <c r="I56" s="129">
        <v>1</v>
      </c>
      <c r="J56" s="129"/>
      <c r="K56" s="129"/>
      <c r="L56" s="129"/>
      <c r="M56" s="129"/>
      <c r="N56" s="129"/>
      <c r="O56" s="129"/>
      <c r="P56" s="129"/>
      <c r="Q56" s="129"/>
    </row>
    <row r="57" spans="1:17">
      <c r="A57" s="154"/>
      <c r="B57" s="126" t="s">
        <v>1204</v>
      </c>
      <c r="C57" s="127" t="s">
        <v>1205</v>
      </c>
      <c r="D57" s="128" t="s">
        <v>4</v>
      </c>
      <c r="E57" s="129">
        <v>1</v>
      </c>
      <c r="F57" s="129"/>
      <c r="G57" s="129">
        <v>0.25</v>
      </c>
      <c r="H57" s="129"/>
      <c r="I57" s="129"/>
      <c r="J57" s="129">
        <v>0.25</v>
      </c>
      <c r="K57" s="129"/>
      <c r="L57" s="129"/>
      <c r="M57" s="129">
        <v>0.25</v>
      </c>
      <c r="N57" s="129"/>
      <c r="O57" s="129"/>
      <c r="P57" s="129">
        <v>0.25</v>
      </c>
      <c r="Q57" s="129"/>
    </row>
    <row r="58" spans="1:17">
      <c r="A58" s="154"/>
      <c r="B58" s="126" t="s">
        <v>14</v>
      </c>
      <c r="C58" s="127"/>
      <c r="D58" s="128" t="s">
        <v>4</v>
      </c>
      <c r="E58" s="129">
        <v>0.25</v>
      </c>
      <c r="F58" s="129"/>
      <c r="G58" s="129"/>
      <c r="H58" s="129"/>
      <c r="I58" s="129">
        <v>0.25</v>
      </c>
      <c r="J58" s="129"/>
      <c r="K58" s="129"/>
      <c r="L58" s="129"/>
      <c r="M58" s="129"/>
      <c r="N58" s="129"/>
      <c r="O58" s="129"/>
      <c r="P58" s="129"/>
      <c r="Q58" s="129"/>
    </row>
    <row r="59" spans="1:17">
      <c r="A59" s="154"/>
      <c r="B59" s="126" t="s">
        <v>1206</v>
      </c>
      <c r="C59" s="127" t="s">
        <v>1207</v>
      </c>
      <c r="D59" s="128" t="s">
        <v>4</v>
      </c>
      <c r="E59" s="129">
        <v>1</v>
      </c>
      <c r="F59" s="129"/>
      <c r="G59" s="129"/>
      <c r="H59" s="129">
        <v>0.25</v>
      </c>
      <c r="I59" s="129"/>
      <c r="J59" s="129"/>
      <c r="K59" s="129">
        <v>0.25</v>
      </c>
      <c r="L59" s="129"/>
      <c r="M59" s="129"/>
      <c r="N59" s="129">
        <v>0.25</v>
      </c>
      <c r="O59" s="129"/>
      <c r="P59" s="129"/>
      <c r="Q59" s="129">
        <v>0.25</v>
      </c>
    </row>
    <row r="60" spans="1:17">
      <c r="A60" s="154"/>
      <c r="B60" s="126" t="s">
        <v>1208</v>
      </c>
      <c r="C60" s="127"/>
      <c r="D60" s="128" t="s">
        <v>4</v>
      </c>
      <c r="E60" s="129">
        <v>0.5</v>
      </c>
      <c r="F60" s="129">
        <v>0.25</v>
      </c>
      <c r="G60" s="129"/>
      <c r="H60" s="129"/>
      <c r="I60" s="129"/>
      <c r="J60" s="129"/>
      <c r="K60" s="129"/>
      <c r="L60" s="129">
        <v>0.25</v>
      </c>
      <c r="M60" s="129"/>
      <c r="N60" s="129"/>
      <c r="O60" s="129"/>
      <c r="P60" s="129"/>
      <c r="Q60" s="129"/>
    </row>
    <row r="61" spans="1:17">
      <c r="A61" s="154"/>
      <c r="B61" s="126" t="s">
        <v>1209</v>
      </c>
      <c r="C61" s="127" t="s">
        <v>1210</v>
      </c>
      <c r="D61" s="128" t="s">
        <v>4</v>
      </c>
      <c r="E61" s="129">
        <v>1.5</v>
      </c>
      <c r="F61" s="129"/>
      <c r="G61" s="129">
        <v>0.25</v>
      </c>
      <c r="H61" s="129"/>
      <c r="I61" s="129">
        <v>0.25</v>
      </c>
      <c r="J61" s="129"/>
      <c r="K61" s="129">
        <v>0.25</v>
      </c>
      <c r="L61" s="129"/>
      <c r="M61" s="129">
        <v>0.25</v>
      </c>
      <c r="N61" s="129"/>
      <c r="O61" s="129">
        <v>0.25</v>
      </c>
      <c r="P61" s="129"/>
      <c r="Q61" s="129">
        <v>0.25</v>
      </c>
    </row>
    <row r="62" spans="1:17">
      <c r="A62" s="154"/>
      <c r="B62" s="126" t="s">
        <v>1211</v>
      </c>
      <c r="C62" s="160"/>
      <c r="D62" s="134" t="s">
        <v>4</v>
      </c>
      <c r="E62" s="133" t="s">
        <v>1212</v>
      </c>
      <c r="F62" s="133">
        <v>7</v>
      </c>
      <c r="G62" s="133">
        <v>6</v>
      </c>
      <c r="H62" s="133">
        <v>7</v>
      </c>
      <c r="I62" s="133">
        <v>7</v>
      </c>
      <c r="J62" s="133">
        <v>6</v>
      </c>
      <c r="K62" s="133">
        <v>7</v>
      </c>
      <c r="L62" s="133">
        <v>7</v>
      </c>
      <c r="M62" s="133">
        <v>6</v>
      </c>
      <c r="N62" s="133">
        <v>7</v>
      </c>
      <c r="O62" s="133">
        <v>7.0010000000000003</v>
      </c>
      <c r="P62" s="133">
        <v>6</v>
      </c>
      <c r="Q62" s="133">
        <v>7</v>
      </c>
    </row>
    <row r="63" spans="1:17">
      <c r="A63" s="154"/>
      <c r="B63" s="126" t="s">
        <v>1213</v>
      </c>
      <c r="C63" s="127" t="s">
        <v>1214</v>
      </c>
      <c r="D63" s="128" t="s">
        <v>5</v>
      </c>
      <c r="E63" s="129">
        <v>1</v>
      </c>
      <c r="F63" s="129"/>
      <c r="G63" s="129"/>
      <c r="H63" s="129"/>
      <c r="I63" s="129"/>
      <c r="J63" s="129">
        <v>1</v>
      </c>
      <c r="K63" s="129"/>
      <c r="L63" s="129"/>
      <c r="M63" s="129"/>
      <c r="N63" s="129"/>
      <c r="O63" s="129"/>
      <c r="P63" s="129"/>
      <c r="Q63" s="129"/>
    </row>
    <row r="64" spans="1:17">
      <c r="A64" s="154"/>
      <c r="B64" s="126" t="s">
        <v>1215</v>
      </c>
      <c r="C64" s="127"/>
      <c r="D64" s="128" t="s">
        <v>5</v>
      </c>
      <c r="E64" s="129">
        <v>3</v>
      </c>
      <c r="F64" s="129"/>
      <c r="G64" s="129"/>
      <c r="H64" s="129">
        <v>1</v>
      </c>
      <c r="I64" s="129"/>
      <c r="J64" s="129"/>
      <c r="K64" s="129">
        <v>1</v>
      </c>
      <c r="L64" s="129"/>
      <c r="M64" s="129"/>
      <c r="N64" s="129"/>
      <c r="O64" s="129"/>
      <c r="P64" s="129">
        <v>1</v>
      </c>
      <c r="Q64" s="129"/>
    </row>
    <row r="65" spans="1:17">
      <c r="A65" s="154"/>
      <c r="B65" s="126" t="s">
        <v>1216</v>
      </c>
      <c r="C65" s="127" t="s">
        <v>1217</v>
      </c>
      <c r="D65" s="128" t="s">
        <v>1218</v>
      </c>
      <c r="E65" s="129">
        <v>4</v>
      </c>
      <c r="F65" s="129">
        <v>1</v>
      </c>
      <c r="G65" s="129"/>
      <c r="H65" s="129"/>
      <c r="I65" s="129">
        <v>1</v>
      </c>
      <c r="J65" s="129"/>
      <c r="K65" s="129"/>
      <c r="L65" s="129">
        <v>1</v>
      </c>
      <c r="M65" s="129"/>
      <c r="N65" s="129"/>
      <c r="O65" s="129">
        <v>1</v>
      </c>
      <c r="P65" s="129"/>
      <c r="Q65" s="129"/>
    </row>
    <row r="66" spans="1:17">
      <c r="A66" s="154"/>
      <c r="B66" s="126" t="s">
        <v>1219</v>
      </c>
      <c r="C66" s="127" t="s">
        <v>1220</v>
      </c>
      <c r="D66" s="128" t="s">
        <v>1221</v>
      </c>
      <c r="E66" s="129">
        <v>4</v>
      </c>
      <c r="F66" s="129"/>
      <c r="G66" s="129">
        <v>1</v>
      </c>
      <c r="H66" s="129"/>
      <c r="I66" s="129"/>
      <c r="J66" s="129">
        <v>1</v>
      </c>
      <c r="K66" s="129"/>
      <c r="L66" s="129"/>
      <c r="M66" s="129"/>
      <c r="N66" s="129">
        <v>1</v>
      </c>
      <c r="O66" s="129"/>
      <c r="P66" s="129"/>
      <c r="Q66" s="129">
        <v>1</v>
      </c>
    </row>
    <row r="67" spans="1:17">
      <c r="A67" s="154"/>
      <c r="B67" s="126" t="s">
        <v>1222</v>
      </c>
      <c r="C67" s="127"/>
      <c r="D67" s="128" t="s">
        <v>1223</v>
      </c>
      <c r="E67" s="129">
        <v>1</v>
      </c>
      <c r="F67" s="129"/>
      <c r="G67" s="129"/>
      <c r="H67" s="129"/>
      <c r="I67" s="129">
        <v>1</v>
      </c>
      <c r="J67" s="129"/>
      <c r="K67" s="129"/>
      <c r="L67" s="129"/>
      <c r="M67" s="129"/>
      <c r="N67" s="129"/>
      <c r="O67" s="129"/>
      <c r="P67" s="129"/>
      <c r="Q67" s="129"/>
    </row>
    <row r="68" spans="1:17">
      <c r="A68" s="154"/>
      <c r="B68" s="126" t="s">
        <v>1224</v>
      </c>
      <c r="C68" s="127"/>
      <c r="D68" s="128" t="s">
        <v>503</v>
      </c>
      <c r="E68" s="129">
        <v>2</v>
      </c>
      <c r="F68" s="129"/>
      <c r="G68" s="129">
        <v>1</v>
      </c>
      <c r="H68" s="129"/>
      <c r="I68" s="129"/>
      <c r="J68" s="129"/>
      <c r="K68" s="129"/>
      <c r="L68" s="129"/>
      <c r="M68" s="129"/>
      <c r="N68" s="129"/>
      <c r="O68" s="129">
        <v>1</v>
      </c>
      <c r="P68" s="129"/>
      <c r="Q68" s="129"/>
    </row>
    <row r="69" spans="1:17">
      <c r="A69" s="154"/>
      <c r="B69" s="126" t="s">
        <v>1225</v>
      </c>
      <c r="C69" s="127"/>
      <c r="D69" s="128" t="s">
        <v>1226</v>
      </c>
      <c r="E69" s="129">
        <v>1</v>
      </c>
      <c r="F69" s="129"/>
      <c r="G69" s="129"/>
      <c r="H69" s="129"/>
      <c r="I69" s="129"/>
      <c r="J69" s="129">
        <v>1</v>
      </c>
      <c r="K69" s="129"/>
      <c r="L69" s="129"/>
      <c r="M69" s="129"/>
      <c r="N69" s="129"/>
      <c r="O69" s="129"/>
      <c r="P69" s="129"/>
      <c r="Q69" s="129"/>
    </row>
    <row r="70" spans="1:17">
      <c r="A70" s="154"/>
      <c r="B70" s="126" t="s">
        <v>1227</v>
      </c>
      <c r="C70" s="127"/>
      <c r="D70" s="128" t="s">
        <v>545</v>
      </c>
      <c r="E70" s="129">
        <v>10</v>
      </c>
      <c r="F70" s="129"/>
      <c r="G70" s="129">
        <v>5</v>
      </c>
      <c r="H70" s="129"/>
      <c r="I70" s="129"/>
      <c r="J70" s="129"/>
      <c r="K70" s="129"/>
      <c r="L70" s="129"/>
      <c r="M70" s="129">
        <v>5</v>
      </c>
      <c r="N70" s="129"/>
      <c r="O70" s="129"/>
      <c r="P70" s="129"/>
      <c r="Q70" s="129"/>
    </row>
    <row r="71" spans="1:17">
      <c r="A71" s="154"/>
      <c r="B71" s="126" t="s">
        <v>1228</v>
      </c>
      <c r="C71" s="127"/>
      <c r="D71" s="128"/>
      <c r="E71" s="129">
        <v>10</v>
      </c>
      <c r="F71" s="129"/>
      <c r="G71" s="129"/>
      <c r="H71" s="129"/>
      <c r="I71" s="129"/>
      <c r="J71" s="129"/>
      <c r="K71" s="129"/>
      <c r="L71" s="129"/>
      <c r="M71" s="129"/>
      <c r="N71" s="129"/>
      <c r="O71" s="129">
        <v>10</v>
      </c>
      <c r="P71" s="129"/>
      <c r="Q71" s="129"/>
    </row>
    <row r="72" spans="1:17">
      <c r="A72" s="154"/>
      <c r="B72" s="126" t="s">
        <v>1229</v>
      </c>
      <c r="C72" s="127"/>
      <c r="D72" s="128" t="s">
        <v>545</v>
      </c>
      <c r="E72" s="129">
        <v>10</v>
      </c>
      <c r="F72" s="129"/>
      <c r="G72" s="129"/>
      <c r="H72" s="129"/>
      <c r="I72" s="129"/>
      <c r="J72" s="129"/>
      <c r="K72" s="129">
        <v>5</v>
      </c>
      <c r="L72" s="129"/>
      <c r="M72" s="129"/>
      <c r="N72" s="129"/>
      <c r="O72" s="129">
        <v>5</v>
      </c>
      <c r="P72" s="129"/>
      <c r="Q72" s="129"/>
    </row>
    <row r="73" spans="1:17">
      <c r="A73" s="154"/>
      <c r="B73" s="126" t="s">
        <v>1230</v>
      </c>
      <c r="C73" s="127"/>
      <c r="D73" s="128" t="s">
        <v>545</v>
      </c>
      <c r="E73" s="129">
        <v>2</v>
      </c>
      <c r="F73" s="129"/>
      <c r="G73" s="129"/>
      <c r="H73" s="129"/>
      <c r="I73" s="129"/>
      <c r="J73" s="129">
        <v>2</v>
      </c>
      <c r="K73" s="129"/>
      <c r="L73" s="129"/>
      <c r="M73" s="129"/>
      <c r="N73" s="129"/>
      <c r="O73" s="129"/>
      <c r="P73" s="129"/>
      <c r="Q73" s="129"/>
    </row>
    <row r="74" spans="1:17">
      <c r="A74" s="154"/>
      <c r="B74" s="126" t="s">
        <v>1231</v>
      </c>
      <c r="C74" s="127"/>
      <c r="D74" s="128" t="s">
        <v>545</v>
      </c>
      <c r="E74" s="129">
        <v>10</v>
      </c>
      <c r="F74" s="129">
        <v>5</v>
      </c>
      <c r="G74" s="129"/>
      <c r="H74" s="129"/>
      <c r="I74" s="129"/>
      <c r="J74" s="129"/>
      <c r="K74" s="129"/>
      <c r="L74" s="129"/>
      <c r="M74" s="129"/>
      <c r="N74" s="129">
        <v>5</v>
      </c>
      <c r="O74" s="129"/>
      <c r="P74" s="129"/>
      <c r="Q74" s="129"/>
    </row>
    <row r="75" spans="1:17">
      <c r="A75" s="154"/>
      <c r="B75" s="126" t="s">
        <v>1232</v>
      </c>
      <c r="C75" s="160" t="s">
        <v>1233</v>
      </c>
      <c r="D75" s="134" t="s">
        <v>545</v>
      </c>
      <c r="E75" s="133">
        <v>10</v>
      </c>
      <c r="F75" s="133"/>
      <c r="G75" s="133">
        <v>10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>
      <c r="A76" s="154"/>
      <c r="B76" s="126" t="s">
        <v>1234</v>
      </c>
      <c r="C76" s="160"/>
      <c r="D76" s="134"/>
      <c r="E76" s="133">
        <v>10</v>
      </c>
      <c r="F76" s="133"/>
      <c r="G76" s="133"/>
      <c r="H76" s="133"/>
      <c r="I76" s="133"/>
      <c r="J76" s="133">
        <v>10</v>
      </c>
      <c r="K76" s="133"/>
      <c r="L76" s="133"/>
      <c r="M76" s="133"/>
      <c r="N76" s="133"/>
      <c r="O76" s="133"/>
      <c r="P76" s="133"/>
      <c r="Q76" s="133"/>
    </row>
    <row r="77" spans="1:17">
      <c r="A77" s="154"/>
      <c r="B77" s="126" t="s">
        <v>1235</v>
      </c>
      <c r="C77" s="160"/>
      <c r="D77" s="134"/>
      <c r="E77" s="133">
        <v>10</v>
      </c>
      <c r="F77" s="133"/>
      <c r="G77" s="133"/>
      <c r="H77" s="133"/>
      <c r="I77" s="133"/>
      <c r="J77" s="133"/>
      <c r="K77" s="133"/>
      <c r="L77" s="133"/>
      <c r="M77" s="133">
        <v>10</v>
      </c>
      <c r="N77" s="133"/>
      <c r="O77" s="133"/>
      <c r="P77" s="133"/>
      <c r="Q77" s="133"/>
    </row>
    <row r="78" spans="1:17">
      <c r="A78" s="154"/>
      <c r="B78" s="126" t="s">
        <v>1236</v>
      </c>
      <c r="C78" s="160"/>
      <c r="D78" s="134"/>
      <c r="E78" s="133">
        <v>10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>
        <v>10</v>
      </c>
      <c r="P78" s="133"/>
      <c r="Q78" s="133"/>
    </row>
    <row r="79" spans="1:17">
      <c r="A79" s="154"/>
      <c r="B79" s="126" t="s">
        <v>1237</v>
      </c>
      <c r="C79" s="127"/>
      <c r="D79" s="128" t="s">
        <v>545</v>
      </c>
      <c r="E79" s="129">
        <v>2</v>
      </c>
      <c r="F79" s="129"/>
      <c r="G79" s="129"/>
      <c r="H79" s="129"/>
      <c r="I79" s="129">
        <v>2</v>
      </c>
      <c r="J79" s="129"/>
      <c r="K79" s="129"/>
      <c r="L79" s="129"/>
      <c r="M79" s="129"/>
      <c r="N79" s="129"/>
      <c r="O79" s="129"/>
      <c r="P79" s="129"/>
      <c r="Q79" s="129"/>
    </row>
    <row r="80" spans="1:17">
      <c r="A80" s="154"/>
      <c r="B80" s="126" t="s">
        <v>1238</v>
      </c>
      <c r="C80" s="127"/>
      <c r="D80" s="128" t="s">
        <v>545</v>
      </c>
      <c r="E80" s="129">
        <v>3</v>
      </c>
      <c r="F80" s="129"/>
      <c r="G80" s="129"/>
      <c r="H80" s="129"/>
      <c r="I80" s="129"/>
      <c r="J80" s="129"/>
      <c r="K80" s="129"/>
      <c r="L80" s="129">
        <v>3</v>
      </c>
      <c r="M80" s="129"/>
      <c r="N80" s="129"/>
      <c r="O80" s="129"/>
      <c r="P80" s="129"/>
      <c r="Q80" s="129"/>
    </row>
    <row r="81" spans="1:17">
      <c r="A81" s="154"/>
      <c r="B81" s="126" t="s">
        <v>1239</v>
      </c>
      <c r="C81" s="127"/>
      <c r="D81" s="128" t="s">
        <v>545</v>
      </c>
      <c r="E81" s="129">
        <v>3</v>
      </c>
      <c r="F81" s="129"/>
      <c r="G81" s="129"/>
      <c r="H81" s="129">
        <v>3</v>
      </c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>
      <c r="A82" s="154"/>
      <c r="B82" s="126" t="s">
        <v>1240</v>
      </c>
      <c r="C82" s="127"/>
      <c r="D82" s="128" t="s">
        <v>545</v>
      </c>
      <c r="E82" s="129">
        <v>3</v>
      </c>
      <c r="F82" s="129"/>
      <c r="G82" s="129"/>
      <c r="H82" s="129"/>
      <c r="I82" s="129"/>
      <c r="J82" s="129"/>
      <c r="K82" s="129"/>
      <c r="L82" s="129"/>
      <c r="M82" s="129"/>
      <c r="N82" s="129"/>
      <c r="O82" s="129">
        <v>3</v>
      </c>
      <c r="P82" s="129"/>
      <c r="Q82" s="129"/>
    </row>
    <row r="83" spans="1:17">
      <c r="A83" s="154"/>
      <c r="B83" s="126" t="s">
        <v>1241</v>
      </c>
      <c r="C83" s="127"/>
      <c r="D83" s="128" t="s">
        <v>545</v>
      </c>
      <c r="E83" s="129">
        <v>3</v>
      </c>
      <c r="F83" s="129"/>
      <c r="G83" s="129"/>
      <c r="H83" s="129"/>
      <c r="I83" s="129"/>
      <c r="J83" s="129"/>
      <c r="K83" s="129">
        <v>3</v>
      </c>
      <c r="L83" s="129"/>
      <c r="M83" s="129"/>
      <c r="N83" s="129"/>
      <c r="O83" s="129"/>
      <c r="P83" s="129"/>
      <c r="Q83" s="129"/>
    </row>
    <row r="84" spans="1:17">
      <c r="A84" s="154"/>
      <c r="B84" s="126" t="s">
        <v>1242</v>
      </c>
      <c r="C84" s="127"/>
      <c r="D84" s="128" t="s">
        <v>545</v>
      </c>
      <c r="E84" s="129">
        <v>3</v>
      </c>
      <c r="F84" s="129"/>
      <c r="G84" s="129"/>
      <c r="H84" s="129"/>
      <c r="I84" s="129"/>
      <c r="J84" s="129"/>
      <c r="K84" s="129"/>
      <c r="L84" s="129"/>
      <c r="M84" s="129"/>
      <c r="N84" s="129">
        <v>3</v>
      </c>
      <c r="O84" s="129"/>
      <c r="P84" s="129"/>
      <c r="Q84" s="129"/>
    </row>
    <row r="85" spans="1:17">
      <c r="A85" s="154"/>
      <c r="B85" s="126" t="s">
        <v>1243</v>
      </c>
      <c r="C85" s="127"/>
      <c r="D85" s="128" t="s">
        <v>545</v>
      </c>
      <c r="E85" s="129">
        <v>2</v>
      </c>
      <c r="F85" s="129"/>
      <c r="G85" s="129"/>
      <c r="H85" s="129"/>
      <c r="I85" s="129"/>
      <c r="J85" s="129">
        <v>2</v>
      </c>
      <c r="K85" s="129"/>
      <c r="L85" s="129"/>
      <c r="M85" s="129"/>
      <c r="N85" s="129"/>
      <c r="O85" s="129"/>
      <c r="P85" s="129"/>
      <c r="Q85" s="129"/>
    </row>
    <row r="86" spans="1:17">
      <c r="A86" s="154"/>
      <c r="B86" s="126" t="s">
        <v>1244</v>
      </c>
      <c r="C86" s="127" t="s">
        <v>1245</v>
      </c>
      <c r="D86" s="128" t="s">
        <v>545</v>
      </c>
      <c r="E86" s="129">
        <v>5</v>
      </c>
      <c r="F86" s="129"/>
      <c r="G86" s="129"/>
      <c r="H86" s="129">
        <v>5</v>
      </c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ht="25.5">
      <c r="A87" s="154"/>
      <c r="B87" s="126" t="s">
        <v>1246</v>
      </c>
      <c r="C87" s="127" t="s">
        <v>1245</v>
      </c>
      <c r="D87" s="128" t="s">
        <v>545</v>
      </c>
      <c r="E87" s="129">
        <v>10</v>
      </c>
      <c r="F87" s="129"/>
      <c r="G87" s="129">
        <v>5</v>
      </c>
      <c r="H87" s="129"/>
      <c r="I87" s="129"/>
      <c r="J87" s="129"/>
      <c r="K87" s="129"/>
      <c r="L87" s="129">
        <v>5</v>
      </c>
      <c r="M87" s="129"/>
      <c r="N87" s="129"/>
      <c r="O87" s="129"/>
      <c r="P87" s="129"/>
      <c r="Q87" s="129"/>
    </row>
    <row r="88" spans="1:17">
      <c r="A88" s="154"/>
      <c r="B88" s="126" t="s">
        <v>1247</v>
      </c>
      <c r="C88" s="127"/>
      <c r="D88" s="128" t="s">
        <v>545</v>
      </c>
      <c r="E88" s="129">
        <v>15</v>
      </c>
      <c r="F88" s="129">
        <v>5</v>
      </c>
      <c r="G88" s="129"/>
      <c r="H88" s="129"/>
      <c r="I88" s="129"/>
      <c r="J88" s="129">
        <v>5</v>
      </c>
      <c r="K88" s="129"/>
      <c r="L88" s="129"/>
      <c r="M88" s="129"/>
      <c r="N88" s="129">
        <v>5</v>
      </c>
      <c r="O88" s="129"/>
      <c r="P88" s="129"/>
      <c r="Q88" s="129"/>
    </row>
    <row r="89" spans="1:17">
      <c r="A89" s="154"/>
      <c r="B89" s="126" t="s">
        <v>1248</v>
      </c>
      <c r="C89" s="127"/>
      <c r="D89" s="128" t="s">
        <v>545</v>
      </c>
      <c r="E89" s="129">
        <v>30</v>
      </c>
      <c r="F89" s="129"/>
      <c r="G89" s="129"/>
      <c r="H89" s="129">
        <v>10</v>
      </c>
      <c r="I89" s="129"/>
      <c r="J89" s="129"/>
      <c r="K89" s="129">
        <v>5</v>
      </c>
      <c r="L89" s="129"/>
      <c r="M89" s="129"/>
      <c r="N89" s="129"/>
      <c r="O89" s="129">
        <v>10</v>
      </c>
      <c r="P89" s="129"/>
      <c r="Q89" s="129">
        <v>5</v>
      </c>
    </row>
    <row r="90" spans="1:17">
      <c r="A90" s="154"/>
      <c r="B90" s="126" t="s">
        <v>1249</v>
      </c>
      <c r="C90" s="127" t="s">
        <v>1233</v>
      </c>
      <c r="D90" s="128" t="s">
        <v>545</v>
      </c>
      <c r="E90" s="129">
        <v>20</v>
      </c>
      <c r="F90" s="129"/>
      <c r="G90" s="129">
        <v>5</v>
      </c>
      <c r="H90" s="129"/>
      <c r="I90" s="129">
        <v>5</v>
      </c>
      <c r="J90" s="129"/>
      <c r="K90" s="129"/>
      <c r="L90" s="129"/>
      <c r="M90" s="129">
        <v>5</v>
      </c>
      <c r="N90" s="129"/>
      <c r="O90" s="129"/>
      <c r="P90" s="129">
        <v>5</v>
      </c>
      <c r="Q90" s="129"/>
    </row>
    <row r="91" spans="1:17">
      <c r="A91" s="154"/>
      <c r="B91" s="126" t="s">
        <v>1250</v>
      </c>
      <c r="C91" s="127"/>
      <c r="D91" s="128" t="s">
        <v>545</v>
      </c>
      <c r="E91" s="129">
        <v>10</v>
      </c>
      <c r="F91" s="129">
        <v>5</v>
      </c>
      <c r="G91" s="129"/>
      <c r="H91" s="129"/>
      <c r="I91" s="129"/>
      <c r="J91" s="129"/>
      <c r="K91" s="129"/>
      <c r="L91" s="129">
        <v>5</v>
      </c>
      <c r="M91" s="129"/>
      <c r="N91" s="129"/>
      <c r="O91" s="129"/>
      <c r="P91" s="129"/>
      <c r="Q91" s="129"/>
    </row>
    <row r="92" spans="1:17">
      <c r="A92" s="154"/>
      <c r="B92" s="126" t="s">
        <v>1251</v>
      </c>
      <c r="C92" s="127"/>
      <c r="D92" s="128" t="s">
        <v>545</v>
      </c>
      <c r="E92" s="129">
        <v>15</v>
      </c>
      <c r="F92" s="129"/>
      <c r="G92" s="129"/>
      <c r="H92" s="129">
        <v>5</v>
      </c>
      <c r="I92" s="129"/>
      <c r="J92" s="129">
        <v>5</v>
      </c>
      <c r="K92" s="129"/>
      <c r="L92" s="129"/>
      <c r="M92" s="129"/>
      <c r="N92" s="129"/>
      <c r="O92" s="129">
        <v>5</v>
      </c>
      <c r="P92" s="129"/>
      <c r="Q92" s="129"/>
    </row>
    <row r="93" spans="1:17">
      <c r="A93" s="154"/>
      <c r="B93" s="126" t="s">
        <v>1252</v>
      </c>
      <c r="C93" s="127"/>
      <c r="D93" s="128" t="s">
        <v>545</v>
      </c>
      <c r="E93" s="129">
        <v>10</v>
      </c>
      <c r="F93" s="129"/>
      <c r="G93" s="129">
        <v>5</v>
      </c>
      <c r="H93" s="129"/>
      <c r="I93" s="129"/>
      <c r="J93" s="129"/>
      <c r="K93" s="129"/>
      <c r="L93" s="129"/>
      <c r="M93" s="129"/>
      <c r="N93" s="129">
        <v>5</v>
      </c>
      <c r="O93" s="129"/>
      <c r="P93" s="129"/>
      <c r="Q93" s="129"/>
    </row>
    <row r="94" spans="1:17">
      <c r="A94" s="154"/>
      <c r="B94" s="126" t="s">
        <v>1253</v>
      </c>
      <c r="C94" s="127"/>
      <c r="D94" s="128" t="s">
        <v>15</v>
      </c>
      <c r="E94" s="129">
        <v>35</v>
      </c>
      <c r="F94" s="129">
        <v>5</v>
      </c>
      <c r="G94" s="129">
        <v>5</v>
      </c>
      <c r="H94" s="129"/>
      <c r="I94" s="129">
        <v>5</v>
      </c>
      <c r="J94" s="129"/>
      <c r="K94" s="129">
        <v>5</v>
      </c>
      <c r="L94" s="129"/>
      <c r="M94" s="129">
        <v>5</v>
      </c>
      <c r="N94" s="129"/>
      <c r="O94" s="129">
        <v>5</v>
      </c>
      <c r="P94" s="129"/>
      <c r="Q94" s="129">
        <v>5</v>
      </c>
    </row>
    <row r="95" spans="1:17">
      <c r="A95" s="154"/>
      <c r="B95" s="126" t="s">
        <v>1254</v>
      </c>
      <c r="C95" s="127"/>
      <c r="D95" s="128" t="s">
        <v>15</v>
      </c>
      <c r="E95" s="129">
        <v>10</v>
      </c>
      <c r="F95" s="129"/>
      <c r="G95" s="129"/>
      <c r="H95" s="129">
        <v>5</v>
      </c>
      <c r="I95" s="129"/>
      <c r="J95" s="129"/>
      <c r="K95" s="129"/>
      <c r="L95" s="129">
        <v>5</v>
      </c>
      <c r="M95" s="129"/>
      <c r="N95" s="129"/>
      <c r="O95" s="129"/>
      <c r="P95" s="129"/>
      <c r="Q95" s="129"/>
    </row>
    <row r="96" spans="1:17">
      <c r="A96" s="154"/>
      <c r="B96" s="126" t="s">
        <v>1255</v>
      </c>
      <c r="C96" s="127"/>
      <c r="D96" s="128" t="s">
        <v>503</v>
      </c>
      <c r="E96" s="129">
        <v>10</v>
      </c>
      <c r="F96" s="129"/>
      <c r="G96" s="129"/>
      <c r="H96" s="129"/>
      <c r="I96" s="129">
        <v>5</v>
      </c>
      <c r="J96" s="129"/>
      <c r="K96" s="129"/>
      <c r="L96" s="129"/>
      <c r="M96" s="129"/>
      <c r="N96" s="129"/>
      <c r="O96" s="129"/>
      <c r="P96" s="129">
        <v>5</v>
      </c>
      <c r="Q96" s="129"/>
    </row>
    <row r="97" spans="1:17">
      <c r="A97" s="154"/>
      <c r="B97" s="126" t="s">
        <v>1256</v>
      </c>
      <c r="C97" s="127"/>
      <c r="D97" s="128" t="s">
        <v>15</v>
      </c>
      <c r="E97" s="129">
        <v>5</v>
      </c>
      <c r="F97" s="129"/>
      <c r="G97" s="129"/>
      <c r="H97" s="129"/>
      <c r="I97" s="129">
        <v>5</v>
      </c>
      <c r="J97" s="129"/>
      <c r="K97" s="129"/>
      <c r="L97" s="129"/>
      <c r="M97" s="129"/>
      <c r="N97" s="129"/>
      <c r="O97" s="129"/>
      <c r="P97" s="129"/>
      <c r="Q97" s="129"/>
    </row>
    <row r="98" spans="1:17">
      <c r="A98" s="154"/>
      <c r="B98" s="126" t="s">
        <v>1257</v>
      </c>
      <c r="C98" s="127"/>
      <c r="D98" s="128" t="s">
        <v>1258</v>
      </c>
      <c r="E98" s="129">
        <v>4</v>
      </c>
      <c r="F98" s="129"/>
      <c r="G98" s="129"/>
      <c r="H98" s="129"/>
      <c r="I98" s="129"/>
      <c r="J98" s="129"/>
      <c r="K98" s="129">
        <v>4</v>
      </c>
      <c r="L98" s="129"/>
      <c r="M98" s="129"/>
      <c r="N98" s="129"/>
      <c r="O98" s="129"/>
      <c r="P98" s="129"/>
      <c r="Q98" s="129"/>
    </row>
    <row r="99" spans="1:17">
      <c r="A99" s="154"/>
      <c r="B99" s="126" t="s">
        <v>1259</v>
      </c>
      <c r="C99" s="127"/>
      <c r="D99" s="128" t="s">
        <v>545</v>
      </c>
      <c r="E99" s="129">
        <v>20</v>
      </c>
      <c r="F99" s="129"/>
      <c r="G99" s="129"/>
      <c r="H99" s="129">
        <v>10</v>
      </c>
      <c r="I99" s="129"/>
      <c r="J99" s="129"/>
      <c r="K99" s="129"/>
      <c r="L99" s="129"/>
      <c r="M99" s="129">
        <v>10</v>
      </c>
      <c r="N99" s="129"/>
      <c r="O99" s="129"/>
      <c r="P99" s="129"/>
      <c r="Q99" s="129"/>
    </row>
    <row r="100" spans="1:17">
      <c r="A100" s="154"/>
      <c r="B100" s="126" t="s">
        <v>58</v>
      </c>
      <c r="C100" s="127"/>
      <c r="D100" s="128" t="s">
        <v>545</v>
      </c>
      <c r="E100" s="129">
        <v>2</v>
      </c>
      <c r="F100" s="129"/>
      <c r="G100" s="129">
        <v>1</v>
      </c>
      <c r="H100" s="129"/>
      <c r="I100" s="129"/>
      <c r="J100" s="129"/>
      <c r="K100" s="129"/>
      <c r="L100" s="129"/>
      <c r="M100" s="129"/>
      <c r="N100" s="129"/>
      <c r="O100" s="129">
        <v>1</v>
      </c>
      <c r="P100" s="129"/>
      <c r="Q100" s="129"/>
    </row>
    <row r="101" spans="1:17">
      <c r="A101" s="154"/>
      <c r="B101" s="126" t="s">
        <v>1260</v>
      </c>
      <c r="C101" s="127"/>
      <c r="D101" s="128" t="s">
        <v>545</v>
      </c>
      <c r="E101" s="129">
        <v>15</v>
      </c>
      <c r="F101" s="129"/>
      <c r="G101" s="129"/>
      <c r="H101" s="129"/>
      <c r="I101" s="129">
        <v>15</v>
      </c>
      <c r="J101" s="129"/>
      <c r="K101" s="129"/>
      <c r="L101" s="129"/>
      <c r="M101" s="129"/>
      <c r="N101" s="129"/>
      <c r="O101" s="129"/>
      <c r="P101" s="129"/>
      <c r="Q101" s="129"/>
    </row>
    <row r="102" spans="1:17">
      <c r="A102" s="154"/>
      <c r="B102" s="126" t="s">
        <v>1261</v>
      </c>
      <c r="C102" s="127"/>
      <c r="D102" s="128" t="s">
        <v>545</v>
      </c>
      <c r="E102" s="129">
        <v>10</v>
      </c>
      <c r="F102" s="129"/>
      <c r="G102" s="129"/>
      <c r="H102" s="129">
        <v>5</v>
      </c>
      <c r="I102" s="129"/>
      <c r="J102" s="129"/>
      <c r="K102" s="129"/>
      <c r="L102" s="129"/>
      <c r="M102" s="129"/>
      <c r="N102" s="129"/>
      <c r="O102" s="129">
        <v>5</v>
      </c>
      <c r="P102" s="129"/>
      <c r="Q102" s="129"/>
    </row>
    <row r="103" spans="1:17">
      <c r="A103" s="154"/>
      <c r="B103" s="126" t="s">
        <v>1262</v>
      </c>
      <c r="C103" s="127"/>
      <c r="D103" s="128" t="s">
        <v>545</v>
      </c>
      <c r="E103" s="129">
        <v>3</v>
      </c>
      <c r="F103" s="129"/>
      <c r="G103" s="129"/>
      <c r="H103" s="129"/>
      <c r="I103" s="129"/>
      <c r="J103" s="129"/>
      <c r="K103" s="129">
        <v>3</v>
      </c>
      <c r="L103" s="129"/>
      <c r="M103" s="129"/>
      <c r="N103" s="129"/>
      <c r="O103" s="129"/>
      <c r="P103" s="129"/>
      <c r="Q103" s="129"/>
    </row>
    <row r="104" spans="1:17">
      <c r="A104" s="154"/>
      <c r="B104" s="126" t="s">
        <v>807</v>
      </c>
      <c r="C104" s="127"/>
      <c r="D104" s="128" t="s">
        <v>545</v>
      </c>
      <c r="E104" s="129">
        <v>50</v>
      </c>
      <c r="F104" s="129"/>
      <c r="G104" s="129">
        <v>20</v>
      </c>
      <c r="H104" s="129"/>
      <c r="I104" s="129"/>
      <c r="J104" s="129"/>
      <c r="K104" s="129"/>
      <c r="L104" s="129"/>
      <c r="M104" s="129"/>
      <c r="N104" s="129">
        <v>30</v>
      </c>
      <c r="O104" s="129"/>
      <c r="P104" s="129"/>
      <c r="Q104" s="129"/>
    </row>
    <row r="105" spans="1:17">
      <c r="A105" s="154"/>
      <c r="B105" s="126" t="s">
        <v>1263</v>
      </c>
      <c r="C105" s="127"/>
      <c r="D105" s="128" t="s">
        <v>1264</v>
      </c>
      <c r="E105" s="129">
        <v>2</v>
      </c>
      <c r="F105" s="129"/>
      <c r="G105" s="129"/>
      <c r="H105" s="129"/>
      <c r="I105" s="129"/>
      <c r="J105" s="129"/>
      <c r="K105" s="129"/>
      <c r="L105" s="129">
        <v>2</v>
      </c>
      <c r="M105" s="129"/>
      <c r="N105" s="129"/>
      <c r="O105" s="129"/>
      <c r="P105" s="129"/>
      <c r="Q105" s="129"/>
    </row>
    <row r="106" spans="1:17">
      <c r="A106" s="154"/>
      <c r="B106" s="126" t="s">
        <v>1265</v>
      </c>
      <c r="C106" s="127"/>
      <c r="D106" s="128" t="s">
        <v>545</v>
      </c>
      <c r="E106" s="129">
        <v>2</v>
      </c>
      <c r="F106" s="129"/>
      <c r="G106" s="129"/>
      <c r="H106" s="129"/>
      <c r="I106" s="129">
        <v>1</v>
      </c>
      <c r="J106" s="129"/>
      <c r="K106" s="129"/>
      <c r="L106" s="129"/>
      <c r="M106" s="129"/>
      <c r="N106" s="129"/>
      <c r="O106" s="129"/>
      <c r="P106" s="129">
        <v>1</v>
      </c>
      <c r="Q106" s="129"/>
    </row>
    <row r="107" spans="1:17">
      <c r="A107" s="154"/>
      <c r="B107" s="126" t="s">
        <v>1266</v>
      </c>
      <c r="C107" s="127"/>
      <c r="D107" s="128" t="s">
        <v>545</v>
      </c>
      <c r="E107" s="129">
        <v>4</v>
      </c>
      <c r="F107" s="129"/>
      <c r="G107" s="129">
        <v>4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>
      <c r="A108" s="154"/>
      <c r="B108" s="126" t="s">
        <v>1267</v>
      </c>
      <c r="C108" s="127"/>
      <c r="D108" s="128" t="s">
        <v>15</v>
      </c>
      <c r="E108" s="129">
        <v>2</v>
      </c>
      <c r="F108" s="129"/>
      <c r="G108" s="129"/>
      <c r="H108" s="129"/>
      <c r="I108" s="129">
        <v>1</v>
      </c>
      <c r="J108" s="129"/>
      <c r="K108" s="129"/>
      <c r="L108" s="129"/>
      <c r="M108" s="129"/>
      <c r="N108" s="129"/>
      <c r="O108" s="129"/>
      <c r="P108" s="129">
        <v>1</v>
      </c>
      <c r="Q108" s="129"/>
    </row>
    <row r="109" spans="1:17">
      <c r="A109" s="154"/>
      <c r="B109" s="126" t="s">
        <v>1268</v>
      </c>
      <c r="C109" s="130" t="s">
        <v>1269</v>
      </c>
      <c r="D109" s="128" t="s">
        <v>503</v>
      </c>
      <c r="E109" s="129">
        <v>12</v>
      </c>
      <c r="F109" s="243">
        <v>1</v>
      </c>
      <c r="G109" s="243">
        <v>1</v>
      </c>
      <c r="H109" s="243">
        <v>1</v>
      </c>
      <c r="I109" s="243">
        <v>1</v>
      </c>
      <c r="J109" s="243">
        <v>1</v>
      </c>
      <c r="K109" s="243">
        <v>1</v>
      </c>
      <c r="L109" s="243">
        <v>1</v>
      </c>
      <c r="M109" s="243">
        <v>1</v>
      </c>
      <c r="N109" s="243">
        <v>1</v>
      </c>
      <c r="O109" s="243">
        <v>1</v>
      </c>
      <c r="P109" s="243">
        <v>1</v>
      </c>
      <c r="Q109" s="243">
        <v>1</v>
      </c>
    </row>
    <row r="110" spans="1:17">
      <c r="A110" s="154"/>
      <c r="B110" s="126" t="s">
        <v>1270</v>
      </c>
      <c r="C110" s="130" t="s">
        <v>1269</v>
      </c>
      <c r="D110" s="128" t="s">
        <v>503</v>
      </c>
      <c r="E110" s="129">
        <v>3</v>
      </c>
      <c r="F110" s="243">
        <v>0.25</v>
      </c>
      <c r="G110" s="243">
        <v>0.25</v>
      </c>
      <c r="H110" s="243">
        <v>0.25</v>
      </c>
      <c r="I110" s="243">
        <v>0.25</v>
      </c>
      <c r="J110" s="243">
        <v>0.25</v>
      </c>
      <c r="K110" s="243">
        <v>0.25</v>
      </c>
      <c r="L110" s="243">
        <v>0.25</v>
      </c>
      <c r="M110" s="243">
        <v>0.25</v>
      </c>
      <c r="N110" s="243">
        <v>0.25</v>
      </c>
      <c r="O110" s="243">
        <v>0.25</v>
      </c>
      <c r="P110" s="243">
        <v>0.25</v>
      </c>
      <c r="Q110" s="243">
        <v>0.25</v>
      </c>
    </row>
    <row r="111" spans="1:17">
      <c r="A111" s="154"/>
      <c r="B111" s="126" t="s">
        <v>1271</v>
      </c>
      <c r="C111" s="130" t="s">
        <v>1269</v>
      </c>
      <c r="D111" s="128" t="s">
        <v>503</v>
      </c>
      <c r="E111" s="129">
        <v>7</v>
      </c>
      <c r="F111" s="243">
        <v>0.57999999999999996</v>
      </c>
      <c r="G111" s="243">
        <v>0.57999999999999996</v>
      </c>
      <c r="H111" s="243">
        <v>0.59</v>
      </c>
      <c r="I111" s="243">
        <v>0.57999999999999996</v>
      </c>
      <c r="J111" s="243">
        <v>0.57999999999999996</v>
      </c>
      <c r="K111" s="243">
        <v>0.59</v>
      </c>
      <c r="L111" s="243">
        <v>0.57999999999999996</v>
      </c>
      <c r="M111" s="243">
        <v>0.57999999999999996</v>
      </c>
      <c r="N111" s="243">
        <v>0.59</v>
      </c>
      <c r="O111" s="243">
        <v>0.57999999999999996</v>
      </c>
      <c r="P111" s="243">
        <v>0.57999999999999996</v>
      </c>
      <c r="Q111" s="243">
        <v>0.59</v>
      </c>
    </row>
    <row r="112" spans="1:17">
      <c r="A112" s="154"/>
      <c r="B112" s="126" t="s">
        <v>1272</v>
      </c>
      <c r="C112" s="130" t="s">
        <v>1269</v>
      </c>
      <c r="D112" s="128" t="s">
        <v>503</v>
      </c>
      <c r="E112" s="129">
        <v>1</v>
      </c>
      <c r="F112" s="243"/>
      <c r="G112" s="243">
        <v>1</v>
      </c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</row>
    <row r="113" spans="1:17">
      <c r="A113" s="154"/>
      <c r="B113" s="126" t="s">
        <v>1273</v>
      </c>
      <c r="C113" s="130" t="s">
        <v>1269</v>
      </c>
      <c r="D113" s="128" t="s">
        <v>503</v>
      </c>
      <c r="E113" s="129">
        <v>1</v>
      </c>
      <c r="F113" s="243">
        <v>8.3333333333333329E-2</v>
      </c>
      <c r="G113" s="243">
        <v>8.3333333333333329E-2</v>
      </c>
      <c r="H113" s="243">
        <v>8.3333333333333329E-2</v>
      </c>
      <c r="I113" s="243">
        <v>8.3333333333333329E-2</v>
      </c>
      <c r="J113" s="243">
        <v>8.3333333333333329E-2</v>
      </c>
      <c r="K113" s="243">
        <v>8.3333333333333329E-2</v>
      </c>
      <c r="L113" s="243">
        <v>8.3333333333333329E-2</v>
      </c>
      <c r="M113" s="243">
        <v>8.3333333333333329E-2</v>
      </c>
      <c r="N113" s="243">
        <v>8.3333333333333329E-2</v>
      </c>
      <c r="O113" s="243">
        <v>8.3333333333333329E-2</v>
      </c>
      <c r="P113" s="243">
        <v>8.3333333333333329E-2</v>
      </c>
      <c r="Q113" s="243">
        <v>8.3333333333333329E-2</v>
      </c>
    </row>
    <row r="114" spans="1:17">
      <c r="A114" s="154"/>
      <c r="B114" s="126" t="s">
        <v>1274</v>
      </c>
      <c r="C114" s="130" t="s">
        <v>1269</v>
      </c>
      <c r="D114" s="128" t="s">
        <v>503</v>
      </c>
      <c r="E114" s="129">
        <v>1</v>
      </c>
      <c r="F114" s="243">
        <v>0.08</v>
      </c>
      <c r="G114" s="243">
        <v>0.08</v>
      </c>
      <c r="H114" s="243">
        <v>0.09</v>
      </c>
      <c r="I114" s="243">
        <v>0.08</v>
      </c>
      <c r="J114" s="243">
        <v>0.08</v>
      </c>
      <c r="K114" s="243">
        <v>0.09</v>
      </c>
      <c r="L114" s="243">
        <v>0.08</v>
      </c>
      <c r="M114" s="243">
        <v>0.08</v>
      </c>
      <c r="N114" s="243">
        <v>0.09</v>
      </c>
      <c r="O114" s="243">
        <v>0.08</v>
      </c>
      <c r="P114" s="243">
        <v>0.08</v>
      </c>
      <c r="Q114" s="243">
        <v>0.09</v>
      </c>
    </row>
    <row r="115" spans="1:17" ht="25.5">
      <c r="A115" s="154"/>
      <c r="B115" s="126" t="s">
        <v>1275</v>
      </c>
      <c r="C115" s="130" t="s">
        <v>1276</v>
      </c>
      <c r="D115" s="128" t="s">
        <v>503</v>
      </c>
      <c r="E115" s="129">
        <v>0.3</v>
      </c>
      <c r="F115" s="243">
        <v>0.1</v>
      </c>
      <c r="G115" s="243"/>
      <c r="H115" s="243"/>
      <c r="I115" s="243"/>
      <c r="J115" s="243">
        <v>0.1</v>
      </c>
      <c r="K115" s="243"/>
      <c r="L115" s="243"/>
      <c r="M115" s="243">
        <v>0.1</v>
      </c>
      <c r="N115" s="243"/>
      <c r="O115" s="243"/>
      <c r="P115" s="243"/>
      <c r="Q115" s="243"/>
    </row>
    <row r="116" spans="1:17">
      <c r="A116" s="154"/>
      <c r="B116" s="126" t="s">
        <v>1277</v>
      </c>
      <c r="C116" s="130"/>
      <c r="D116" s="128" t="s">
        <v>1278</v>
      </c>
      <c r="E116" s="129">
        <v>5</v>
      </c>
      <c r="F116" s="243">
        <v>0.41666666666666669</v>
      </c>
      <c r="G116" s="243">
        <v>0.41666666666666669</v>
      </c>
      <c r="H116" s="243">
        <v>0.41666666666666669</v>
      </c>
      <c r="I116" s="243">
        <v>0.41666666666666669</v>
      </c>
      <c r="J116" s="243">
        <v>0.41666666666666669</v>
      </c>
      <c r="K116" s="243">
        <v>0.41666666666666669</v>
      </c>
      <c r="L116" s="243">
        <v>0.41666666666666669</v>
      </c>
      <c r="M116" s="243">
        <v>0.41666666666666669</v>
      </c>
      <c r="N116" s="243">
        <v>0.41666666666666669</v>
      </c>
      <c r="O116" s="243">
        <v>0.41666666666666669</v>
      </c>
      <c r="P116" s="243">
        <v>0.41666666666666669</v>
      </c>
      <c r="Q116" s="243">
        <v>0.41666666666666669</v>
      </c>
    </row>
    <row r="117" spans="1:17">
      <c r="A117" s="154"/>
      <c r="B117" s="126" t="s">
        <v>1279</v>
      </c>
      <c r="C117" s="130" t="s">
        <v>1269</v>
      </c>
      <c r="D117" s="128" t="s">
        <v>503</v>
      </c>
      <c r="E117" s="129">
        <v>3</v>
      </c>
      <c r="F117" s="243">
        <v>0.25</v>
      </c>
      <c r="G117" s="243">
        <v>0.25</v>
      </c>
      <c r="H117" s="243">
        <v>0.25</v>
      </c>
      <c r="I117" s="243">
        <v>0.25</v>
      </c>
      <c r="J117" s="243">
        <v>0.25</v>
      </c>
      <c r="K117" s="243">
        <v>0.25</v>
      </c>
      <c r="L117" s="243">
        <v>0.25</v>
      </c>
      <c r="M117" s="243">
        <v>0.25</v>
      </c>
      <c r="N117" s="243">
        <v>0.25</v>
      </c>
      <c r="O117" s="243">
        <v>0.25</v>
      </c>
      <c r="P117" s="243">
        <v>0.25</v>
      </c>
      <c r="Q117" s="243">
        <v>0.25</v>
      </c>
    </row>
    <row r="118" spans="1:17">
      <c r="A118" s="154"/>
      <c r="B118" s="126" t="s">
        <v>1280</v>
      </c>
      <c r="C118" s="130" t="s">
        <v>1269</v>
      </c>
      <c r="D118" s="128" t="s">
        <v>503</v>
      </c>
      <c r="E118" s="129">
        <v>0.1</v>
      </c>
      <c r="F118" s="243">
        <v>0.1</v>
      </c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</row>
    <row r="119" spans="1:17">
      <c r="A119" s="154"/>
      <c r="B119" s="126" t="s">
        <v>1281</v>
      </c>
      <c r="C119" s="130" t="s">
        <v>1269</v>
      </c>
      <c r="D119" s="128" t="s">
        <v>503</v>
      </c>
      <c r="E119" s="129">
        <v>2</v>
      </c>
      <c r="F119" s="243">
        <v>0.17</v>
      </c>
      <c r="G119" s="243">
        <v>0.17</v>
      </c>
      <c r="H119" s="243">
        <v>0.17</v>
      </c>
      <c r="I119" s="243">
        <v>0.17</v>
      </c>
      <c r="J119" s="243">
        <v>0.17</v>
      </c>
      <c r="K119" s="243">
        <v>0.17</v>
      </c>
      <c r="L119" s="243">
        <v>0.17</v>
      </c>
      <c r="M119" s="243">
        <v>0.17</v>
      </c>
      <c r="N119" s="243">
        <v>0.17</v>
      </c>
      <c r="O119" s="243">
        <v>0.17</v>
      </c>
      <c r="P119" s="243">
        <v>0.17</v>
      </c>
      <c r="Q119" s="243">
        <v>0.13</v>
      </c>
    </row>
    <row r="120" spans="1:17">
      <c r="A120" s="154"/>
      <c r="B120" s="126" t="s">
        <v>1282</v>
      </c>
      <c r="C120" s="130" t="s">
        <v>1269</v>
      </c>
      <c r="D120" s="128" t="s">
        <v>503</v>
      </c>
      <c r="E120" s="129">
        <v>1</v>
      </c>
      <c r="F120" s="243">
        <v>0.08</v>
      </c>
      <c r="G120" s="243">
        <v>0.09</v>
      </c>
      <c r="H120" s="243">
        <v>0.08</v>
      </c>
      <c r="I120" s="243">
        <v>0.08</v>
      </c>
      <c r="J120" s="243">
        <v>0.09</v>
      </c>
      <c r="K120" s="243">
        <v>0.08</v>
      </c>
      <c r="L120" s="243">
        <v>0.08</v>
      </c>
      <c r="M120" s="243">
        <v>0.09</v>
      </c>
      <c r="N120" s="243">
        <v>0.08</v>
      </c>
      <c r="O120" s="243">
        <v>0.08</v>
      </c>
      <c r="P120" s="243">
        <v>0.09</v>
      </c>
      <c r="Q120" s="243">
        <v>0.08</v>
      </c>
    </row>
    <row r="121" spans="1:17">
      <c r="A121" s="154"/>
      <c r="B121" s="126" t="s">
        <v>173</v>
      </c>
      <c r="C121" s="130" t="s">
        <v>174</v>
      </c>
      <c r="D121" s="128" t="s">
        <v>612</v>
      </c>
      <c r="E121" s="129">
        <v>30</v>
      </c>
      <c r="F121" s="243">
        <v>2.5</v>
      </c>
      <c r="G121" s="243">
        <v>2.5</v>
      </c>
      <c r="H121" s="243">
        <v>2.5</v>
      </c>
      <c r="I121" s="243">
        <v>2.5</v>
      </c>
      <c r="J121" s="243">
        <v>2.5</v>
      </c>
      <c r="K121" s="243">
        <v>2.5</v>
      </c>
      <c r="L121" s="243">
        <v>2.5</v>
      </c>
      <c r="M121" s="243">
        <v>2.5</v>
      </c>
      <c r="N121" s="243">
        <v>2.5</v>
      </c>
      <c r="O121" s="243">
        <v>2.5</v>
      </c>
      <c r="P121" s="243">
        <v>2.5</v>
      </c>
      <c r="Q121" s="243">
        <v>2.5</v>
      </c>
    </row>
    <row r="122" spans="1:17">
      <c r="A122" s="154"/>
      <c r="B122" s="126" t="s">
        <v>1283</v>
      </c>
      <c r="C122" s="130" t="s">
        <v>1269</v>
      </c>
      <c r="D122" s="128" t="s">
        <v>1284</v>
      </c>
      <c r="E122" s="129">
        <v>1</v>
      </c>
      <c r="F122" s="243"/>
      <c r="G122" s="243"/>
      <c r="H122" s="243">
        <v>1</v>
      </c>
      <c r="I122" s="243"/>
      <c r="J122" s="243"/>
      <c r="K122" s="243"/>
      <c r="L122" s="243"/>
      <c r="M122" s="243"/>
      <c r="N122" s="243"/>
      <c r="O122" s="243"/>
      <c r="P122" s="243"/>
      <c r="Q122" s="243"/>
    </row>
    <row r="123" spans="1:17" ht="25.5">
      <c r="A123" s="154"/>
      <c r="B123" s="126" t="s">
        <v>1285</v>
      </c>
      <c r="C123" s="130" t="s">
        <v>593</v>
      </c>
      <c r="D123" s="128" t="s">
        <v>503</v>
      </c>
      <c r="E123" s="129">
        <v>3</v>
      </c>
      <c r="F123" s="243">
        <v>0.25</v>
      </c>
      <c r="G123" s="243">
        <v>0.25</v>
      </c>
      <c r="H123" s="243">
        <v>0.25</v>
      </c>
      <c r="I123" s="243">
        <v>0.25</v>
      </c>
      <c r="J123" s="243">
        <v>0.25</v>
      </c>
      <c r="K123" s="243">
        <v>0.25</v>
      </c>
      <c r="L123" s="243">
        <v>0.25</v>
      </c>
      <c r="M123" s="243">
        <v>0.25</v>
      </c>
      <c r="N123" s="243">
        <v>0.25</v>
      </c>
      <c r="O123" s="243">
        <v>0.25</v>
      </c>
      <c r="P123" s="243">
        <v>0.25</v>
      </c>
      <c r="Q123" s="243">
        <v>0.25</v>
      </c>
    </row>
    <row r="124" spans="1:17" ht="25.5">
      <c r="A124" s="154"/>
      <c r="B124" s="126" t="s">
        <v>1286</v>
      </c>
      <c r="C124" s="130" t="s">
        <v>1269</v>
      </c>
      <c r="D124" s="128" t="s">
        <v>503</v>
      </c>
      <c r="E124" s="129">
        <v>1</v>
      </c>
      <c r="F124" s="243"/>
      <c r="G124" s="243"/>
      <c r="H124" s="243"/>
      <c r="I124" s="243">
        <v>1</v>
      </c>
      <c r="J124" s="243"/>
      <c r="K124" s="243"/>
      <c r="L124" s="243"/>
      <c r="M124" s="243"/>
      <c r="N124" s="243"/>
      <c r="O124" s="243"/>
      <c r="P124" s="243"/>
      <c r="Q124" s="243"/>
    </row>
    <row r="125" spans="1:17">
      <c r="A125" s="154"/>
      <c r="B125" s="126" t="s">
        <v>1287</v>
      </c>
      <c r="C125" s="130" t="s">
        <v>1269</v>
      </c>
      <c r="D125" s="128" t="s">
        <v>503</v>
      </c>
      <c r="E125" s="129">
        <v>0.5</v>
      </c>
      <c r="F125" s="243"/>
      <c r="G125" s="243"/>
      <c r="H125" s="243"/>
      <c r="I125" s="243"/>
      <c r="J125" s="243">
        <v>0.5</v>
      </c>
      <c r="K125" s="243"/>
      <c r="L125" s="243"/>
      <c r="M125" s="243"/>
      <c r="N125" s="243"/>
      <c r="O125" s="243"/>
      <c r="P125" s="243"/>
      <c r="Q125" s="243"/>
    </row>
    <row r="126" spans="1:17">
      <c r="A126" s="154"/>
      <c r="B126" s="126" t="s">
        <v>1288</v>
      </c>
      <c r="C126" s="130" t="s">
        <v>593</v>
      </c>
      <c r="D126" s="128" t="s">
        <v>172</v>
      </c>
      <c r="E126" s="129">
        <v>500</v>
      </c>
      <c r="F126" s="243">
        <v>41.666666666666664</v>
      </c>
      <c r="G126" s="243">
        <v>41.666666666666664</v>
      </c>
      <c r="H126" s="243">
        <v>41.666666666666664</v>
      </c>
      <c r="I126" s="243">
        <v>41.666666666666664</v>
      </c>
      <c r="J126" s="243">
        <v>41.666666666666664</v>
      </c>
      <c r="K126" s="243">
        <v>41.666666666666664</v>
      </c>
      <c r="L126" s="243">
        <v>41.666666666666664</v>
      </c>
      <c r="M126" s="243">
        <v>41.666666666666664</v>
      </c>
      <c r="N126" s="243">
        <v>41.666666666666664</v>
      </c>
      <c r="O126" s="243">
        <v>41.666666666666664</v>
      </c>
      <c r="P126" s="243">
        <v>41.666666666666664</v>
      </c>
      <c r="Q126" s="243">
        <v>41.666666666666664</v>
      </c>
    </row>
    <row r="127" spans="1:17">
      <c r="A127" s="154"/>
      <c r="B127" s="126" t="s">
        <v>1289</v>
      </c>
      <c r="C127" s="130" t="s">
        <v>1269</v>
      </c>
      <c r="D127" s="128" t="s">
        <v>503</v>
      </c>
      <c r="E127" s="129">
        <v>1</v>
      </c>
      <c r="F127" s="243">
        <v>0.09</v>
      </c>
      <c r="G127" s="243">
        <v>0.08</v>
      </c>
      <c r="H127" s="243">
        <v>0.08</v>
      </c>
      <c r="I127" s="243">
        <v>0.09</v>
      </c>
      <c r="J127" s="243">
        <v>0.08</v>
      </c>
      <c r="K127" s="243">
        <v>0.08</v>
      </c>
      <c r="L127" s="243">
        <v>0.09</v>
      </c>
      <c r="M127" s="243">
        <v>0.08</v>
      </c>
      <c r="N127" s="243">
        <v>0.08</v>
      </c>
      <c r="O127" s="243">
        <v>0.09</v>
      </c>
      <c r="P127" s="243">
        <v>0.08</v>
      </c>
      <c r="Q127" s="243">
        <v>0.08</v>
      </c>
    </row>
    <row r="128" spans="1:17" ht="25.5">
      <c r="A128" s="154"/>
      <c r="B128" s="126" t="s">
        <v>1290</v>
      </c>
      <c r="C128" s="130" t="s">
        <v>1276</v>
      </c>
      <c r="D128" s="128" t="s">
        <v>503</v>
      </c>
      <c r="E128" s="129">
        <v>0.3</v>
      </c>
      <c r="F128" s="243">
        <v>0.05</v>
      </c>
      <c r="G128" s="243"/>
      <c r="H128" s="243">
        <v>0.05</v>
      </c>
      <c r="I128" s="243"/>
      <c r="J128" s="243">
        <v>0.05</v>
      </c>
      <c r="K128" s="243"/>
      <c r="L128" s="243">
        <v>0.05</v>
      </c>
      <c r="M128" s="243"/>
      <c r="N128" s="243">
        <v>0.05</v>
      </c>
      <c r="O128" s="243"/>
      <c r="P128" s="243">
        <v>0.05</v>
      </c>
      <c r="Q128" s="243"/>
    </row>
    <row r="129" spans="1:17">
      <c r="A129" s="154"/>
      <c r="B129" s="126" t="s">
        <v>8</v>
      </c>
      <c r="C129" s="130" t="s">
        <v>593</v>
      </c>
      <c r="D129" s="128" t="s">
        <v>15</v>
      </c>
      <c r="E129" s="129">
        <v>1</v>
      </c>
      <c r="F129" s="243"/>
      <c r="G129" s="243"/>
      <c r="H129" s="243"/>
      <c r="I129" s="243"/>
      <c r="J129" s="243"/>
      <c r="K129" s="243"/>
      <c r="L129" s="243"/>
      <c r="M129" s="243"/>
      <c r="N129" s="243"/>
      <c r="O129" s="243">
        <v>0.5</v>
      </c>
      <c r="P129" s="243">
        <v>0.5</v>
      </c>
      <c r="Q129" s="243"/>
    </row>
    <row r="130" spans="1:17" ht="25.5">
      <c r="A130" s="154"/>
      <c r="B130" s="126" t="s">
        <v>1291</v>
      </c>
      <c r="C130" s="130" t="s">
        <v>1269</v>
      </c>
      <c r="D130" s="128" t="s">
        <v>503</v>
      </c>
      <c r="E130" s="129">
        <v>1</v>
      </c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>
        <v>1</v>
      </c>
    </row>
    <row r="131" spans="1:17">
      <c r="A131" s="154"/>
      <c r="B131" s="126" t="s">
        <v>1292</v>
      </c>
      <c r="C131" s="130" t="s">
        <v>1269</v>
      </c>
      <c r="D131" s="128" t="s">
        <v>503</v>
      </c>
      <c r="E131" s="129">
        <v>1</v>
      </c>
      <c r="F131" s="243">
        <v>0.08</v>
      </c>
      <c r="G131" s="243">
        <v>0.09</v>
      </c>
      <c r="H131" s="243">
        <v>0.08</v>
      </c>
      <c r="I131" s="243">
        <v>0.08</v>
      </c>
      <c r="J131" s="243">
        <v>0.09</v>
      </c>
      <c r="K131" s="243">
        <v>0.08</v>
      </c>
      <c r="L131" s="243">
        <v>0.08</v>
      </c>
      <c r="M131" s="243">
        <v>0.09</v>
      </c>
      <c r="N131" s="243">
        <v>0.08</v>
      </c>
      <c r="O131" s="243">
        <v>0.08</v>
      </c>
      <c r="P131" s="243">
        <v>0.09</v>
      </c>
      <c r="Q131" s="243">
        <v>0.08</v>
      </c>
    </row>
    <row r="132" spans="1:17" ht="25.5">
      <c r="A132" s="154"/>
      <c r="B132" s="126" t="s">
        <v>1293</v>
      </c>
      <c r="C132" s="130" t="s">
        <v>1269</v>
      </c>
      <c r="D132" s="128" t="s">
        <v>503</v>
      </c>
      <c r="E132" s="129">
        <v>2</v>
      </c>
      <c r="F132" s="243">
        <v>0.17</v>
      </c>
      <c r="G132" s="243">
        <v>0.17</v>
      </c>
      <c r="H132" s="243">
        <v>0.17</v>
      </c>
      <c r="I132" s="243">
        <v>0.17</v>
      </c>
      <c r="J132" s="243">
        <v>0.17</v>
      </c>
      <c r="K132" s="243">
        <v>0.17</v>
      </c>
      <c r="L132" s="243">
        <v>0.17</v>
      </c>
      <c r="M132" s="243">
        <v>0.17</v>
      </c>
      <c r="N132" s="243">
        <v>0.17</v>
      </c>
      <c r="O132" s="243">
        <v>0.17</v>
      </c>
      <c r="P132" s="243">
        <v>0.17</v>
      </c>
      <c r="Q132" s="243">
        <v>0.13</v>
      </c>
    </row>
    <row r="133" spans="1:17" ht="25.5">
      <c r="A133" s="154"/>
      <c r="B133" s="126" t="s">
        <v>1294</v>
      </c>
      <c r="C133" s="130" t="s">
        <v>1276</v>
      </c>
      <c r="D133" s="128" t="s">
        <v>503</v>
      </c>
      <c r="E133" s="129">
        <v>1</v>
      </c>
      <c r="F133" s="243">
        <v>1</v>
      </c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</row>
    <row r="134" spans="1:17">
      <c r="A134" s="154"/>
      <c r="B134" s="126" t="s">
        <v>1295</v>
      </c>
      <c r="C134" s="130" t="s">
        <v>1269</v>
      </c>
      <c r="D134" s="128" t="s">
        <v>503</v>
      </c>
      <c r="E134" s="129">
        <v>4</v>
      </c>
      <c r="F134" s="243"/>
      <c r="G134" s="243">
        <v>1</v>
      </c>
      <c r="H134" s="243"/>
      <c r="I134" s="243"/>
      <c r="J134" s="243">
        <v>1</v>
      </c>
      <c r="K134" s="243"/>
      <c r="L134" s="243"/>
      <c r="M134" s="243">
        <v>1</v>
      </c>
      <c r="N134" s="243"/>
      <c r="O134" s="243"/>
      <c r="P134" s="243">
        <v>1</v>
      </c>
      <c r="Q134" s="243"/>
    </row>
    <row r="135" spans="1:17">
      <c r="A135" s="154"/>
      <c r="B135" s="126" t="s">
        <v>1296</v>
      </c>
      <c r="C135" s="130" t="s">
        <v>1269</v>
      </c>
      <c r="D135" s="128" t="s">
        <v>503</v>
      </c>
      <c r="E135" s="129">
        <v>1</v>
      </c>
      <c r="F135" s="243"/>
      <c r="G135" s="243"/>
      <c r="H135" s="243"/>
      <c r="I135" s="243"/>
      <c r="J135" s="243"/>
      <c r="K135" s="243"/>
      <c r="L135" s="243">
        <v>1</v>
      </c>
      <c r="M135" s="243"/>
      <c r="N135" s="243"/>
      <c r="O135" s="243"/>
      <c r="P135" s="243"/>
      <c r="Q135" s="243"/>
    </row>
    <row r="136" spans="1:17">
      <c r="A136" s="154"/>
      <c r="B136" s="126" t="s">
        <v>1297</v>
      </c>
      <c r="C136" s="130" t="s">
        <v>1269</v>
      </c>
      <c r="D136" s="128" t="s">
        <v>503</v>
      </c>
      <c r="E136" s="129">
        <v>1</v>
      </c>
      <c r="F136" s="243"/>
      <c r="G136" s="243"/>
      <c r="H136" s="243">
        <v>1</v>
      </c>
      <c r="I136" s="243"/>
      <c r="J136" s="243"/>
      <c r="K136" s="243"/>
      <c r="L136" s="243"/>
      <c r="M136" s="243"/>
      <c r="N136" s="243"/>
      <c r="O136" s="243"/>
      <c r="P136" s="243"/>
      <c r="Q136" s="243"/>
    </row>
    <row r="137" spans="1:17">
      <c r="A137" s="154"/>
      <c r="B137" s="126" t="s">
        <v>1298</v>
      </c>
      <c r="C137" s="130" t="s">
        <v>1269</v>
      </c>
      <c r="D137" s="128" t="s">
        <v>503</v>
      </c>
      <c r="E137" s="129">
        <v>2</v>
      </c>
      <c r="F137" s="243">
        <v>0.5</v>
      </c>
      <c r="G137" s="243"/>
      <c r="H137" s="243"/>
      <c r="I137" s="243"/>
      <c r="J137" s="243">
        <v>0.5</v>
      </c>
      <c r="K137" s="243"/>
      <c r="L137" s="243"/>
      <c r="M137" s="243">
        <v>0.5</v>
      </c>
      <c r="N137" s="243"/>
      <c r="O137" s="243"/>
      <c r="P137" s="243">
        <v>0.5</v>
      </c>
      <c r="Q137" s="243"/>
    </row>
    <row r="138" spans="1:17">
      <c r="A138" s="154"/>
      <c r="B138" s="126" t="s">
        <v>1299</v>
      </c>
      <c r="C138" s="130" t="s">
        <v>1269</v>
      </c>
      <c r="D138" s="128" t="s">
        <v>503</v>
      </c>
      <c r="E138" s="129">
        <v>2</v>
      </c>
      <c r="F138" s="243"/>
      <c r="G138" s="243"/>
      <c r="H138" s="243"/>
      <c r="I138" s="243">
        <v>1</v>
      </c>
      <c r="J138" s="243"/>
      <c r="K138" s="243"/>
      <c r="L138" s="243"/>
      <c r="M138" s="243"/>
      <c r="N138" s="243"/>
      <c r="O138" s="243">
        <v>1</v>
      </c>
      <c r="P138" s="243"/>
      <c r="Q138" s="243"/>
    </row>
    <row r="139" spans="1:17">
      <c r="A139" s="154"/>
      <c r="B139" s="126" t="s">
        <v>1300</v>
      </c>
      <c r="C139" s="130" t="s">
        <v>1269</v>
      </c>
      <c r="D139" s="128" t="s">
        <v>503</v>
      </c>
      <c r="E139" s="129">
        <v>1</v>
      </c>
      <c r="F139" s="243"/>
      <c r="G139" s="243"/>
      <c r="H139" s="243"/>
      <c r="I139" s="243"/>
      <c r="J139" s="243"/>
      <c r="K139" s="243">
        <v>1</v>
      </c>
      <c r="L139" s="243"/>
      <c r="M139" s="243"/>
      <c r="N139" s="243"/>
      <c r="O139" s="243"/>
      <c r="P139" s="243"/>
      <c r="Q139" s="243"/>
    </row>
    <row r="140" spans="1:17">
      <c r="A140" s="154"/>
      <c r="B140" s="126" t="s">
        <v>1301</v>
      </c>
      <c r="C140" s="130" t="s">
        <v>1269</v>
      </c>
      <c r="D140" s="128" t="s">
        <v>503</v>
      </c>
      <c r="E140" s="129">
        <v>1</v>
      </c>
      <c r="F140" s="243"/>
      <c r="G140" s="243"/>
      <c r="H140" s="243"/>
      <c r="I140" s="243"/>
      <c r="J140" s="243"/>
      <c r="K140" s="243"/>
      <c r="L140" s="243">
        <v>1</v>
      </c>
      <c r="M140" s="243"/>
      <c r="N140" s="243"/>
      <c r="O140" s="243"/>
      <c r="P140" s="243"/>
      <c r="Q140" s="243"/>
    </row>
    <row r="141" spans="1:17">
      <c r="A141" s="154"/>
      <c r="B141" s="126" t="s">
        <v>1302</v>
      </c>
      <c r="C141" s="130" t="s">
        <v>1269</v>
      </c>
      <c r="D141" s="128" t="s">
        <v>503</v>
      </c>
      <c r="E141" s="129">
        <v>2</v>
      </c>
      <c r="F141" s="243">
        <v>0.5</v>
      </c>
      <c r="G141" s="243"/>
      <c r="H141" s="243"/>
      <c r="I141" s="243">
        <v>0.5</v>
      </c>
      <c r="J141" s="243"/>
      <c r="K141" s="243"/>
      <c r="L141" s="243">
        <v>0.5</v>
      </c>
      <c r="M141" s="243"/>
      <c r="N141" s="243"/>
      <c r="O141" s="243">
        <v>0.5</v>
      </c>
      <c r="P141" s="243"/>
      <c r="Q141" s="243"/>
    </row>
    <row r="142" spans="1:17">
      <c r="A142" s="154"/>
      <c r="B142" s="126" t="s">
        <v>1303</v>
      </c>
      <c r="C142" s="130" t="s">
        <v>1269</v>
      </c>
      <c r="D142" s="128" t="s">
        <v>503</v>
      </c>
      <c r="E142" s="129">
        <v>40</v>
      </c>
      <c r="F142" s="243">
        <v>10</v>
      </c>
      <c r="G142" s="243"/>
      <c r="H142" s="243"/>
      <c r="I142" s="243">
        <v>10</v>
      </c>
      <c r="J142" s="243"/>
      <c r="K142" s="243"/>
      <c r="L142" s="243">
        <v>10</v>
      </c>
      <c r="M142" s="243"/>
      <c r="N142" s="243"/>
      <c r="O142" s="243">
        <v>10</v>
      </c>
      <c r="P142" s="243"/>
      <c r="Q142" s="243"/>
    </row>
    <row r="143" spans="1:17">
      <c r="A143" s="154"/>
      <c r="B143" s="126" t="s">
        <v>1304</v>
      </c>
      <c r="C143" s="130" t="s">
        <v>1269</v>
      </c>
      <c r="D143" s="128" t="s">
        <v>503</v>
      </c>
      <c r="E143" s="129">
        <v>1</v>
      </c>
      <c r="F143" s="243"/>
      <c r="G143" s="243"/>
      <c r="H143" s="243"/>
      <c r="I143" s="243"/>
      <c r="J143" s="243"/>
      <c r="K143" s="243"/>
      <c r="L143" s="243"/>
      <c r="M143" s="243"/>
      <c r="N143" s="243">
        <v>0.5</v>
      </c>
      <c r="O143" s="243"/>
      <c r="P143" s="243"/>
      <c r="Q143" s="243">
        <v>0.5</v>
      </c>
    </row>
    <row r="144" spans="1:17">
      <c r="A144" s="154"/>
      <c r="B144" s="126" t="s">
        <v>1305</v>
      </c>
      <c r="C144" s="130" t="s">
        <v>1269</v>
      </c>
      <c r="D144" s="128" t="s">
        <v>503</v>
      </c>
      <c r="E144" s="129">
        <v>5</v>
      </c>
      <c r="F144" s="243"/>
      <c r="G144" s="243"/>
      <c r="H144" s="243">
        <v>2.5</v>
      </c>
      <c r="I144" s="243"/>
      <c r="J144" s="243"/>
      <c r="K144" s="243"/>
      <c r="L144" s="243"/>
      <c r="M144" s="243">
        <v>2.5</v>
      </c>
      <c r="N144" s="243"/>
      <c r="O144" s="243"/>
      <c r="P144" s="243"/>
      <c r="Q144" s="243"/>
    </row>
    <row r="145" spans="1:19">
      <c r="A145" s="154"/>
      <c r="B145" s="126" t="s">
        <v>1306</v>
      </c>
      <c r="C145" s="130" t="s">
        <v>174</v>
      </c>
      <c r="D145" s="128" t="s">
        <v>503</v>
      </c>
      <c r="E145" s="129">
        <v>20</v>
      </c>
      <c r="F145" s="243">
        <v>2</v>
      </c>
      <c r="G145" s="243">
        <v>2</v>
      </c>
      <c r="H145" s="243"/>
      <c r="I145" s="243">
        <v>2</v>
      </c>
      <c r="J145" s="243">
        <v>2</v>
      </c>
      <c r="K145" s="243">
        <v>2</v>
      </c>
      <c r="L145" s="243">
        <v>2</v>
      </c>
      <c r="M145" s="243"/>
      <c r="N145" s="243">
        <v>2</v>
      </c>
      <c r="O145" s="243">
        <v>2</v>
      </c>
      <c r="P145" s="243">
        <v>2</v>
      </c>
      <c r="Q145" s="243">
        <v>2</v>
      </c>
    </row>
    <row r="146" spans="1:19">
      <c r="A146" s="154"/>
      <c r="B146" s="126" t="s">
        <v>1307</v>
      </c>
      <c r="C146" s="130" t="s">
        <v>1269</v>
      </c>
      <c r="D146" s="128" t="s">
        <v>503</v>
      </c>
      <c r="E146" s="129">
        <v>10</v>
      </c>
      <c r="F146" s="243">
        <v>1</v>
      </c>
      <c r="G146" s="243">
        <v>1</v>
      </c>
      <c r="H146" s="243"/>
      <c r="I146" s="243">
        <v>1</v>
      </c>
      <c r="J146" s="243">
        <v>1</v>
      </c>
      <c r="K146" s="243">
        <v>1</v>
      </c>
      <c r="L146" s="243">
        <v>1</v>
      </c>
      <c r="M146" s="243"/>
      <c r="N146" s="243">
        <v>1</v>
      </c>
      <c r="O146" s="243">
        <v>1</v>
      </c>
      <c r="P146" s="243">
        <v>1</v>
      </c>
      <c r="Q146" s="243">
        <v>1</v>
      </c>
    </row>
    <row r="147" spans="1:19">
      <c r="A147" s="154"/>
      <c r="B147" s="126" t="s">
        <v>1308</v>
      </c>
      <c r="C147" s="130" t="s">
        <v>1269</v>
      </c>
      <c r="D147" s="128" t="s">
        <v>503</v>
      </c>
      <c r="E147" s="129">
        <v>10</v>
      </c>
      <c r="F147" s="243">
        <v>1</v>
      </c>
      <c r="G147" s="243">
        <v>1</v>
      </c>
      <c r="H147" s="243"/>
      <c r="I147" s="243">
        <v>1</v>
      </c>
      <c r="J147" s="243">
        <v>1</v>
      </c>
      <c r="K147" s="243">
        <v>1</v>
      </c>
      <c r="L147" s="243">
        <v>1</v>
      </c>
      <c r="M147" s="243"/>
      <c r="N147" s="243">
        <v>1</v>
      </c>
      <c r="O147" s="243">
        <v>1</v>
      </c>
      <c r="P147" s="243">
        <v>1</v>
      </c>
      <c r="Q147" s="243">
        <v>1</v>
      </c>
    </row>
    <row r="148" spans="1:19">
      <c r="A148" s="154"/>
      <c r="B148" s="126" t="s">
        <v>1309</v>
      </c>
      <c r="C148" s="130" t="s">
        <v>1269</v>
      </c>
      <c r="D148" s="128" t="s">
        <v>503</v>
      </c>
      <c r="E148" s="129">
        <v>0.5</v>
      </c>
      <c r="F148" s="243">
        <v>0.05</v>
      </c>
      <c r="G148" s="243">
        <v>0.04</v>
      </c>
      <c r="H148" s="243">
        <v>0.04</v>
      </c>
      <c r="I148" s="243">
        <v>0.04</v>
      </c>
      <c r="J148" s="243">
        <v>0.04</v>
      </c>
      <c r="K148" s="243">
        <v>0.04</v>
      </c>
      <c r="L148" s="243">
        <v>0.04</v>
      </c>
      <c r="M148" s="243">
        <v>0.04</v>
      </c>
      <c r="N148" s="243">
        <v>0.04</v>
      </c>
      <c r="O148" s="243">
        <v>0.04</v>
      </c>
      <c r="P148" s="243">
        <v>0.04</v>
      </c>
      <c r="Q148" s="243">
        <v>0.05</v>
      </c>
    </row>
    <row r="149" spans="1:19">
      <c r="A149" s="154"/>
      <c r="B149" s="126" t="s">
        <v>1310</v>
      </c>
      <c r="C149" s="130" t="s">
        <v>1269</v>
      </c>
      <c r="D149" s="128" t="s">
        <v>503</v>
      </c>
      <c r="E149" s="129">
        <v>2</v>
      </c>
      <c r="F149" s="243"/>
      <c r="G149" s="243"/>
      <c r="H149" s="243">
        <v>1</v>
      </c>
      <c r="I149" s="243"/>
      <c r="J149" s="243"/>
      <c r="K149" s="243"/>
      <c r="L149" s="243"/>
      <c r="M149" s="243">
        <v>1</v>
      </c>
      <c r="N149" s="243"/>
      <c r="O149" s="243"/>
      <c r="P149" s="243"/>
      <c r="Q149" s="243"/>
    </row>
    <row r="150" spans="1:19">
      <c r="A150" s="154"/>
      <c r="B150" s="126" t="s">
        <v>1311</v>
      </c>
      <c r="C150" s="130" t="s">
        <v>1269</v>
      </c>
      <c r="D150" s="128" t="s">
        <v>503</v>
      </c>
      <c r="E150" s="129">
        <v>1</v>
      </c>
      <c r="F150" s="243">
        <v>0.08</v>
      </c>
      <c r="G150" s="243">
        <v>0.08</v>
      </c>
      <c r="H150" s="243">
        <v>0.09</v>
      </c>
      <c r="I150" s="243">
        <v>0.08</v>
      </c>
      <c r="J150" s="243">
        <v>0.08</v>
      </c>
      <c r="K150" s="243">
        <v>0.09</v>
      </c>
      <c r="L150" s="243">
        <v>0.08</v>
      </c>
      <c r="M150" s="243">
        <v>0.08</v>
      </c>
      <c r="N150" s="243">
        <v>0.09</v>
      </c>
      <c r="O150" s="243">
        <v>0.08</v>
      </c>
      <c r="P150" s="243">
        <v>0.08</v>
      </c>
      <c r="Q150" s="243">
        <v>0.09</v>
      </c>
    </row>
    <row r="151" spans="1:19">
      <c r="A151" s="154"/>
      <c r="B151" s="126" t="s">
        <v>1312</v>
      </c>
      <c r="C151" s="130" t="s">
        <v>1269</v>
      </c>
      <c r="D151" s="128" t="s">
        <v>503</v>
      </c>
      <c r="E151" s="129">
        <v>1</v>
      </c>
      <c r="F151" s="243"/>
      <c r="G151" s="243"/>
      <c r="H151" s="243">
        <v>1</v>
      </c>
      <c r="I151" s="243"/>
      <c r="J151" s="243"/>
      <c r="K151" s="243"/>
      <c r="L151" s="243"/>
      <c r="M151" s="243"/>
      <c r="N151" s="243"/>
      <c r="O151" s="243"/>
      <c r="P151" s="243"/>
      <c r="Q151" s="243"/>
    </row>
    <row r="152" spans="1:19">
      <c r="A152" s="154"/>
      <c r="B152" s="126" t="s">
        <v>1313</v>
      </c>
      <c r="C152" s="130" t="s">
        <v>1269</v>
      </c>
      <c r="D152" s="128" t="s">
        <v>503</v>
      </c>
      <c r="E152" s="129">
        <v>1</v>
      </c>
      <c r="F152" s="243"/>
      <c r="G152" s="243"/>
      <c r="H152" s="243"/>
      <c r="I152" s="243"/>
      <c r="J152" s="243"/>
      <c r="K152" s="243"/>
      <c r="L152" s="243"/>
      <c r="M152" s="243">
        <v>1</v>
      </c>
      <c r="N152" s="243"/>
      <c r="O152" s="243"/>
      <c r="P152" s="243"/>
      <c r="Q152" s="243"/>
    </row>
    <row r="153" spans="1:19">
      <c r="A153" s="154"/>
      <c r="B153" s="126" t="s">
        <v>1314</v>
      </c>
      <c r="C153" s="130" t="s">
        <v>1269</v>
      </c>
      <c r="D153" s="128" t="s">
        <v>503</v>
      </c>
      <c r="E153" s="129">
        <v>1</v>
      </c>
      <c r="F153" s="129"/>
      <c r="G153" s="129"/>
      <c r="H153" s="129">
        <v>0.5</v>
      </c>
      <c r="I153" s="129"/>
      <c r="J153" s="129"/>
      <c r="K153" s="129"/>
      <c r="L153" s="129"/>
      <c r="M153" s="129">
        <v>0.5</v>
      </c>
      <c r="N153" s="129"/>
      <c r="O153" s="129"/>
      <c r="P153" s="129"/>
      <c r="Q153" s="129"/>
    </row>
    <row r="154" spans="1:19">
      <c r="A154" s="154"/>
      <c r="B154" s="126" t="s">
        <v>1315</v>
      </c>
      <c r="C154" s="130" t="s">
        <v>1269</v>
      </c>
      <c r="D154" s="128" t="s">
        <v>503</v>
      </c>
      <c r="E154" s="129">
        <v>1</v>
      </c>
      <c r="F154" s="129"/>
      <c r="G154" s="129"/>
      <c r="H154" s="129">
        <v>0.5</v>
      </c>
      <c r="I154" s="129"/>
      <c r="J154" s="129"/>
      <c r="K154" s="129"/>
      <c r="L154" s="129"/>
      <c r="M154" s="129">
        <v>0.5</v>
      </c>
      <c r="N154" s="129"/>
      <c r="O154" s="129"/>
      <c r="P154" s="129"/>
      <c r="Q154" s="129"/>
    </row>
    <row r="155" spans="1:19" s="5" customFormat="1" ht="18.75">
      <c r="A155" s="154"/>
      <c r="B155" s="126" t="s">
        <v>1316</v>
      </c>
      <c r="C155" s="130" t="s">
        <v>1269</v>
      </c>
      <c r="D155" s="128" t="s">
        <v>503</v>
      </c>
      <c r="E155" s="129">
        <v>2</v>
      </c>
      <c r="F155" s="129"/>
      <c r="G155" s="129"/>
      <c r="H155" s="129">
        <v>1</v>
      </c>
      <c r="I155" s="129"/>
      <c r="J155" s="129"/>
      <c r="K155" s="129"/>
      <c r="L155" s="129"/>
      <c r="M155" s="129">
        <v>1</v>
      </c>
      <c r="N155" s="129"/>
      <c r="O155" s="129"/>
      <c r="P155" s="129"/>
      <c r="Q155" s="129"/>
    </row>
    <row r="156" spans="1:19" s="5" customFormat="1" ht="18.75">
      <c r="A156" s="154"/>
      <c r="B156" s="126" t="s">
        <v>1317</v>
      </c>
      <c r="C156" s="130" t="s">
        <v>1269</v>
      </c>
      <c r="D156" s="128" t="s">
        <v>503</v>
      </c>
      <c r="E156" s="129">
        <v>0.1</v>
      </c>
      <c r="F156" s="129"/>
      <c r="G156" s="129"/>
      <c r="H156" s="129">
        <v>0.1</v>
      </c>
      <c r="I156" s="129"/>
      <c r="J156" s="129"/>
      <c r="K156" s="129"/>
      <c r="L156" s="129"/>
      <c r="M156" s="129"/>
      <c r="N156" s="129"/>
      <c r="O156" s="129"/>
      <c r="P156" s="129"/>
      <c r="Q156" s="129"/>
      <c r="R156" s="12"/>
      <c r="S156" s="12"/>
    </row>
    <row r="157" spans="1:19" s="5" customFormat="1" ht="18.75">
      <c r="A157" s="154"/>
      <c r="B157" s="126" t="s">
        <v>1318</v>
      </c>
      <c r="C157" s="130" t="s">
        <v>1269</v>
      </c>
      <c r="D157" s="128" t="s">
        <v>503</v>
      </c>
      <c r="E157" s="129">
        <v>5</v>
      </c>
      <c r="F157" s="129">
        <v>0.5</v>
      </c>
      <c r="G157" s="129">
        <v>0.5</v>
      </c>
      <c r="H157" s="129"/>
      <c r="I157" s="129">
        <v>0.5</v>
      </c>
      <c r="J157" s="129">
        <v>0.5</v>
      </c>
      <c r="K157" s="129">
        <v>0.5</v>
      </c>
      <c r="L157" s="129">
        <v>0.5</v>
      </c>
      <c r="M157" s="129"/>
      <c r="N157" s="129">
        <v>0.5</v>
      </c>
      <c r="O157" s="129">
        <v>0.5</v>
      </c>
      <c r="P157" s="129">
        <v>0.5</v>
      </c>
      <c r="Q157" s="129">
        <v>0.5</v>
      </c>
    </row>
    <row r="158" spans="1:19" s="5" customFormat="1" ht="18.75">
      <c r="A158" s="154"/>
      <c r="B158" s="126" t="s">
        <v>1319</v>
      </c>
      <c r="C158" s="130" t="s">
        <v>1269</v>
      </c>
      <c r="D158" s="128" t="s">
        <v>503</v>
      </c>
      <c r="E158" s="129">
        <v>0.5</v>
      </c>
      <c r="F158" s="129"/>
      <c r="G158" s="129"/>
      <c r="H158" s="129">
        <v>0.25</v>
      </c>
      <c r="I158" s="129"/>
      <c r="J158" s="129"/>
      <c r="K158" s="129"/>
      <c r="L158" s="129"/>
      <c r="M158" s="129">
        <v>0.25</v>
      </c>
      <c r="N158" s="129"/>
      <c r="O158" s="129"/>
      <c r="P158" s="129"/>
      <c r="Q158" s="129"/>
    </row>
    <row r="159" spans="1:19" s="5" customFormat="1" ht="27">
      <c r="A159" s="154"/>
      <c r="B159" s="126" t="s">
        <v>1320</v>
      </c>
      <c r="C159" s="130" t="s">
        <v>1269</v>
      </c>
      <c r="D159" s="128" t="s">
        <v>503</v>
      </c>
      <c r="E159" s="129">
        <v>1</v>
      </c>
      <c r="F159" s="129"/>
      <c r="G159" s="129"/>
      <c r="H159" s="129">
        <v>0.5</v>
      </c>
      <c r="I159" s="129"/>
      <c r="J159" s="129"/>
      <c r="K159" s="129"/>
      <c r="L159" s="129"/>
      <c r="M159" s="129">
        <v>0.5</v>
      </c>
      <c r="N159" s="129"/>
      <c r="O159" s="129"/>
      <c r="P159" s="129"/>
      <c r="Q159" s="129"/>
    </row>
    <row r="160" spans="1:19" s="5" customFormat="1" ht="27">
      <c r="A160" s="154"/>
      <c r="B160" s="126" t="s">
        <v>1321</v>
      </c>
      <c r="C160" s="130" t="s">
        <v>1276</v>
      </c>
      <c r="D160" s="128" t="s">
        <v>503</v>
      </c>
      <c r="E160" s="129">
        <v>1</v>
      </c>
      <c r="F160" s="129"/>
      <c r="G160" s="129"/>
      <c r="H160" s="129">
        <v>1</v>
      </c>
      <c r="I160" s="129"/>
      <c r="J160" s="129"/>
      <c r="K160" s="129"/>
      <c r="L160" s="129"/>
      <c r="M160" s="129"/>
      <c r="N160" s="129"/>
      <c r="O160" s="129"/>
      <c r="P160" s="129"/>
      <c r="Q160" s="129"/>
      <c r="R160" s="13"/>
    </row>
    <row r="161" spans="1:18" s="5" customFormat="1" ht="18.75">
      <c r="A161" s="154"/>
      <c r="B161" s="126" t="s">
        <v>1322</v>
      </c>
      <c r="C161" s="130" t="s">
        <v>1269</v>
      </c>
      <c r="D161" s="128" t="s">
        <v>503</v>
      </c>
      <c r="E161" s="129">
        <v>0.3</v>
      </c>
      <c r="F161" s="129"/>
      <c r="G161" s="129"/>
      <c r="H161" s="129">
        <v>0.3</v>
      </c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1:18" s="5" customFormat="1" ht="18.75">
      <c r="A162" s="154"/>
      <c r="B162" s="126" t="s">
        <v>1323</v>
      </c>
      <c r="C162" s="130"/>
      <c r="D162" s="128" t="s">
        <v>1324</v>
      </c>
      <c r="E162" s="129">
        <v>1</v>
      </c>
      <c r="F162" s="129"/>
      <c r="G162" s="129"/>
      <c r="H162" s="129"/>
      <c r="I162" s="129"/>
      <c r="J162" s="129"/>
      <c r="K162" s="129"/>
      <c r="L162" s="129"/>
      <c r="M162" s="129">
        <v>1</v>
      </c>
      <c r="N162" s="129"/>
      <c r="O162" s="129"/>
      <c r="P162" s="129"/>
      <c r="Q162" s="129"/>
    </row>
    <row r="163" spans="1:18" s="5" customFormat="1" ht="18.75">
      <c r="A163" s="154"/>
      <c r="B163" s="126" t="s">
        <v>1325</v>
      </c>
      <c r="C163" s="130" t="s">
        <v>1269</v>
      </c>
      <c r="D163" s="128" t="s">
        <v>503</v>
      </c>
      <c r="E163" s="129">
        <v>3</v>
      </c>
      <c r="F163" s="129">
        <v>0.25</v>
      </c>
      <c r="G163" s="129">
        <v>0.25</v>
      </c>
      <c r="H163" s="129">
        <v>0.25</v>
      </c>
      <c r="I163" s="129">
        <v>0.25</v>
      </c>
      <c r="J163" s="129">
        <v>0.25</v>
      </c>
      <c r="K163" s="129">
        <v>0.25</v>
      </c>
      <c r="L163" s="129">
        <v>0.25</v>
      </c>
      <c r="M163" s="129">
        <v>0.25</v>
      </c>
      <c r="N163" s="129">
        <v>0.25</v>
      </c>
      <c r="O163" s="129">
        <v>0.25</v>
      </c>
      <c r="P163" s="129">
        <v>0.25</v>
      </c>
      <c r="Q163" s="129">
        <v>0.25</v>
      </c>
    </row>
    <row r="164" spans="1:18" s="5" customFormat="1" ht="27">
      <c r="A164" s="154"/>
      <c r="B164" s="126" t="s">
        <v>171</v>
      </c>
      <c r="C164" s="130" t="s">
        <v>593</v>
      </c>
      <c r="D164" s="128" t="s">
        <v>530</v>
      </c>
      <c r="E164" s="129">
        <v>18000</v>
      </c>
      <c r="F164" s="129">
        <v>1500</v>
      </c>
      <c r="G164" s="129">
        <v>1500</v>
      </c>
      <c r="H164" s="129">
        <v>1500</v>
      </c>
      <c r="I164" s="129">
        <v>1500</v>
      </c>
      <c r="J164" s="129">
        <v>1500</v>
      </c>
      <c r="K164" s="129">
        <v>1500</v>
      </c>
      <c r="L164" s="129">
        <v>1500</v>
      </c>
      <c r="M164" s="129">
        <v>1500</v>
      </c>
      <c r="N164" s="129">
        <v>1500</v>
      </c>
      <c r="O164" s="129">
        <v>1500</v>
      </c>
      <c r="P164" s="129">
        <v>1500</v>
      </c>
      <c r="Q164" s="129">
        <v>1500</v>
      </c>
    </row>
    <row r="165" spans="1:18" s="5" customFormat="1" ht="27">
      <c r="A165" s="154"/>
      <c r="B165" s="126" t="s">
        <v>1326</v>
      </c>
      <c r="C165" s="130" t="s">
        <v>1276</v>
      </c>
      <c r="D165" s="128" t="s">
        <v>503</v>
      </c>
      <c r="E165" s="129">
        <v>0.3</v>
      </c>
      <c r="F165" s="129">
        <v>0.1</v>
      </c>
      <c r="G165" s="129"/>
      <c r="H165" s="129"/>
      <c r="I165" s="129">
        <v>0.1</v>
      </c>
      <c r="J165" s="129"/>
      <c r="K165" s="129"/>
      <c r="L165" s="129"/>
      <c r="M165" s="129">
        <v>0.1</v>
      </c>
      <c r="N165" s="129"/>
      <c r="O165" s="129"/>
      <c r="P165" s="129"/>
      <c r="Q165" s="129"/>
    </row>
    <row r="166" spans="1:18" s="5" customFormat="1" ht="18.75">
      <c r="A166" s="154"/>
      <c r="B166" s="126" t="s">
        <v>1327</v>
      </c>
      <c r="C166" s="130" t="s">
        <v>1269</v>
      </c>
      <c r="D166" s="128" t="s">
        <v>503</v>
      </c>
      <c r="E166" s="129">
        <v>0.4</v>
      </c>
      <c r="F166" s="129"/>
      <c r="G166" s="129">
        <v>0.2</v>
      </c>
      <c r="H166" s="129"/>
      <c r="I166" s="129"/>
      <c r="J166" s="129"/>
      <c r="K166" s="129"/>
      <c r="L166" s="129"/>
      <c r="M166" s="129">
        <v>0.2</v>
      </c>
      <c r="N166" s="129"/>
      <c r="O166" s="129"/>
      <c r="P166" s="129"/>
      <c r="Q166" s="129"/>
    </row>
    <row r="167" spans="1:18" s="5" customFormat="1" ht="18.75">
      <c r="A167" s="154"/>
      <c r="B167" s="126" t="s">
        <v>1328</v>
      </c>
      <c r="C167" s="130" t="s">
        <v>1269</v>
      </c>
      <c r="D167" s="128" t="s">
        <v>503</v>
      </c>
      <c r="E167" s="129">
        <v>1</v>
      </c>
      <c r="F167" s="129"/>
      <c r="G167" s="129"/>
      <c r="H167" s="129">
        <v>1</v>
      </c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1:18" s="5" customFormat="1" ht="18.75">
      <c r="A168" s="154"/>
      <c r="B168" s="126" t="s">
        <v>1329</v>
      </c>
      <c r="C168" s="130" t="s">
        <v>1269</v>
      </c>
      <c r="D168" s="128" t="s">
        <v>503</v>
      </c>
      <c r="E168" s="129">
        <v>0.4</v>
      </c>
      <c r="F168" s="129">
        <v>0.03</v>
      </c>
      <c r="G168" s="129">
        <v>0.03</v>
      </c>
      <c r="H168" s="129">
        <v>0.04</v>
      </c>
      <c r="I168" s="129">
        <v>0.03</v>
      </c>
      <c r="J168" s="129">
        <v>0.03</v>
      </c>
      <c r="K168" s="129">
        <v>0.04</v>
      </c>
      <c r="L168" s="129">
        <v>0.03</v>
      </c>
      <c r="M168" s="129">
        <v>0.03</v>
      </c>
      <c r="N168" s="129">
        <v>0.04</v>
      </c>
      <c r="O168" s="129">
        <v>0.03</v>
      </c>
      <c r="P168" s="129">
        <v>0.03</v>
      </c>
      <c r="Q168" s="129">
        <v>0.04</v>
      </c>
    </row>
    <row r="169" spans="1:18" s="5" customFormat="1" ht="18.75">
      <c r="A169" s="154"/>
      <c r="B169" s="126" t="s">
        <v>1330</v>
      </c>
      <c r="C169" s="130" t="s">
        <v>1269</v>
      </c>
      <c r="D169" s="128" t="s">
        <v>1331</v>
      </c>
      <c r="E169" s="129">
        <v>6</v>
      </c>
      <c r="F169" s="129"/>
      <c r="G169" s="129"/>
      <c r="H169" s="129"/>
      <c r="I169" s="129"/>
      <c r="J169" s="129">
        <v>1</v>
      </c>
      <c r="K169" s="129">
        <v>1</v>
      </c>
      <c r="L169" s="129"/>
      <c r="M169" s="129">
        <v>1</v>
      </c>
      <c r="N169" s="129">
        <v>1</v>
      </c>
      <c r="O169" s="129"/>
      <c r="P169" s="129">
        <v>1</v>
      </c>
      <c r="Q169" s="129">
        <v>1</v>
      </c>
    </row>
    <row r="170" spans="1:18" s="5" customFormat="1" ht="18.75">
      <c r="A170" s="154"/>
      <c r="B170" s="126" t="s">
        <v>1332</v>
      </c>
      <c r="C170" s="130" t="s">
        <v>1269</v>
      </c>
      <c r="D170" s="128" t="s">
        <v>612</v>
      </c>
      <c r="E170" s="129">
        <v>96</v>
      </c>
      <c r="F170" s="129">
        <v>8</v>
      </c>
      <c r="G170" s="129">
        <v>8</v>
      </c>
      <c r="H170" s="129">
        <v>8</v>
      </c>
      <c r="I170" s="129">
        <v>8</v>
      </c>
      <c r="J170" s="129">
        <v>8</v>
      </c>
      <c r="K170" s="129">
        <v>8</v>
      </c>
      <c r="L170" s="129">
        <v>8</v>
      </c>
      <c r="M170" s="129">
        <v>8</v>
      </c>
      <c r="N170" s="129">
        <v>8</v>
      </c>
      <c r="O170" s="129">
        <v>8</v>
      </c>
      <c r="P170" s="129">
        <v>8</v>
      </c>
      <c r="Q170" s="129">
        <v>8</v>
      </c>
    </row>
    <row r="171" spans="1:18" s="5" customFormat="1" ht="18.75">
      <c r="A171" s="154"/>
      <c r="B171" s="126" t="s">
        <v>1333</v>
      </c>
      <c r="C171" s="130" t="s">
        <v>1269</v>
      </c>
      <c r="D171" s="128" t="s">
        <v>503</v>
      </c>
      <c r="E171" s="129">
        <v>1</v>
      </c>
      <c r="F171" s="129"/>
      <c r="G171" s="129"/>
      <c r="H171" s="129"/>
      <c r="I171" s="129">
        <v>1</v>
      </c>
      <c r="J171" s="129"/>
      <c r="K171" s="129"/>
      <c r="L171" s="129"/>
      <c r="M171" s="129"/>
      <c r="N171" s="129"/>
      <c r="O171" s="129"/>
      <c r="P171" s="129"/>
      <c r="Q171" s="129"/>
    </row>
    <row r="172" spans="1:18" s="5" customFormat="1" ht="18.75">
      <c r="A172" s="154"/>
      <c r="B172" s="126" t="s">
        <v>10</v>
      </c>
      <c r="C172" s="130"/>
      <c r="D172" s="128" t="s">
        <v>7</v>
      </c>
      <c r="E172" s="129">
        <v>5</v>
      </c>
      <c r="F172" s="129">
        <v>1</v>
      </c>
      <c r="G172" s="129"/>
      <c r="H172" s="129"/>
      <c r="I172" s="129">
        <v>1</v>
      </c>
      <c r="J172" s="129"/>
      <c r="K172" s="129"/>
      <c r="L172" s="129">
        <v>1</v>
      </c>
      <c r="M172" s="129"/>
      <c r="N172" s="129">
        <v>1</v>
      </c>
      <c r="O172" s="129"/>
      <c r="P172" s="129"/>
      <c r="Q172" s="129">
        <v>1</v>
      </c>
    </row>
    <row r="173" spans="1:18" s="5" customFormat="1" ht="18.75">
      <c r="A173" s="154"/>
      <c r="B173" s="126" t="s">
        <v>1334</v>
      </c>
      <c r="C173" s="130" t="s">
        <v>1269</v>
      </c>
      <c r="D173" s="128" t="s">
        <v>503</v>
      </c>
      <c r="E173" s="129">
        <v>3</v>
      </c>
      <c r="F173" s="129"/>
      <c r="G173" s="129">
        <v>1</v>
      </c>
      <c r="H173" s="129"/>
      <c r="I173" s="129"/>
      <c r="J173" s="129"/>
      <c r="K173" s="129">
        <v>1</v>
      </c>
      <c r="L173" s="129"/>
      <c r="M173" s="129"/>
      <c r="N173" s="129"/>
      <c r="O173" s="129">
        <v>1</v>
      </c>
      <c r="P173" s="129"/>
      <c r="Q173" s="129"/>
    </row>
    <row r="174" spans="1:18" s="5" customFormat="1" ht="18.75">
      <c r="A174" s="154"/>
      <c r="B174" s="126" t="s">
        <v>1335</v>
      </c>
      <c r="C174" s="130" t="s">
        <v>1269</v>
      </c>
      <c r="D174" s="128" t="s">
        <v>503</v>
      </c>
      <c r="E174" s="129">
        <v>1</v>
      </c>
      <c r="F174" s="129"/>
      <c r="G174" s="129"/>
      <c r="H174" s="129">
        <v>1</v>
      </c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1:18" s="5" customFormat="1" ht="18.75">
      <c r="A175" s="154"/>
      <c r="B175" s="126" t="s">
        <v>1336</v>
      </c>
      <c r="C175" s="130" t="s">
        <v>1269</v>
      </c>
      <c r="D175" s="128" t="s">
        <v>503</v>
      </c>
      <c r="E175" s="129">
        <v>1</v>
      </c>
      <c r="F175" s="129">
        <v>0.2</v>
      </c>
      <c r="G175" s="129"/>
      <c r="H175" s="129"/>
      <c r="I175" s="129">
        <v>0.2</v>
      </c>
      <c r="J175" s="129"/>
      <c r="K175" s="129"/>
      <c r="L175" s="129">
        <v>0.2</v>
      </c>
      <c r="M175" s="129"/>
      <c r="N175" s="129">
        <v>0.2</v>
      </c>
      <c r="O175" s="129"/>
      <c r="P175" s="129"/>
      <c r="Q175" s="129">
        <v>0.2</v>
      </c>
    </row>
    <row r="176" spans="1:18" s="5" customFormat="1" ht="27">
      <c r="A176" s="154"/>
      <c r="B176" s="126" t="s">
        <v>1337</v>
      </c>
      <c r="C176" s="130" t="s">
        <v>1276</v>
      </c>
      <c r="D176" s="128" t="s">
        <v>503</v>
      </c>
      <c r="E176" s="129">
        <v>0.3</v>
      </c>
      <c r="F176" s="129"/>
      <c r="G176" s="129"/>
      <c r="H176" s="129"/>
      <c r="I176" s="129">
        <v>0.1</v>
      </c>
      <c r="J176" s="129"/>
      <c r="K176" s="129">
        <v>0.1</v>
      </c>
      <c r="L176" s="129"/>
      <c r="M176" s="129">
        <v>0.1</v>
      </c>
      <c r="N176" s="129"/>
      <c r="O176" s="129"/>
      <c r="P176" s="129"/>
      <c r="Q176" s="129"/>
      <c r="R176" s="39"/>
    </row>
    <row r="177" spans="1:18" s="5" customFormat="1" ht="18.75">
      <c r="A177" s="154"/>
      <c r="B177" s="126" t="s">
        <v>1338</v>
      </c>
      <c r="C177" s="130" t="s">
        <v>593</v>
      </c>
      <c r="D177" s="128" t="s">
        <v>806</v>
      </c>
      <c r="E177" s="129">
        <v>3</v>
      </c>
      <c r="F177" s="129"/>
      <c r="G177" s="129"/>
      <c r="H177" s="129"/>
      <c r="I177" s="129"/>
      <c r="J177" s="129">
        <v>1</v>
      </c>
      <c r="K177" s="129"/>
      <c r="L177" s="129"/>
      <c r="M177" s="129">
        <v>1</v>
      </c>
      <c r="N177" s="129"/>
      <c r="O177" s="129"/>
      <c r="P177" s="129">
        <v>1</v>
      </c>
      <c r="Q177" s="129"/>
    </row>
    <row r="178" spans="1:18" s="5" customFormat="1" ht="18.75">
      <c r="A178" s="154"/>
      <c r="B178" s="126" t="s">
        <v>1339</v>
      </c>
      <c r="C178" s="130" t="s">
        <v>593</v>
      </c>
      <c r="D178" s="128" t="s">
        <v>806</v>
      </c>
      <c r="E178" s="129">
        <v>2</v>
      </c>
      <c r="F178" s="129">
        <v>1</v>
      </c>
      <c r="G178" s="129"/>
      <c r="H178" s="129"/>
      <c r="I178" s="129"/>
      <c r="J178" s="129"/>
      <c r="K178" s="129"/>
      <c r="L178" s="129">
        <v>1</v>
      </c>
      <c r="M178" s="129"/>
      <c r="N178" s="129"/>
      <c r="O178" s="129"/>
      <c r="P178" s="129"/>
      <c r="Q178" s="129"/>
    </row>
    <row r="179" spans="1:18" s="5" customFormat="1" ht="18.75">
      <c r="A179" s="154"/>
      <c r="B179" s="126" t="s">
        <v>1340</v>
      </c>
      <c r="C179" s="130" t="s">
        <v>593</v>
      </c>
      <c r="D179" s="128" t="s">
        <v>806</v>
      </c>
      <c r="E179" s="129">
        <v>2</v>
      </c>
      <c r="F179" s="129"/>
      <c r="G179" s="129">
        <v>1</v>
      </c>
      <c r="H179" s="129"/>
      <c r="I179" s="129"/>
      <c r="J179" s="129"/>
      <c r="K179" s="129"/>
      <c r="L179" s="129"/>
      <c r="M179" s="129">
        <v>1</v>
      </c>
      <c r="N179" s="129"/>
      <c r="O179" s="129"/>
      <c r="P179" s="129"/>
      <c r="Q179" s="129"/>
      <c r="R179" s="39"/>
    </row>
    <row r="180" spans="1:18" s="5" customFormat="1" ht="18.75">
      <c r="A180" s="154"/>
      <c r="B180" s="126" t="s">
        <v>12</v>
      </c>
      <c r="C180" s="130" t="s">
        <v>593</v>
      </c>
      <c r="D180" s="128" t="s">
        <v>806</v>
      </c>
      <c r="E180" s="129">
        <v>2</v>
      </c>
      <c r="F180" s="129"/>
      <c r="G180" s="129"/>
      <c r="H180" s="129">
        <v>1</v>
      </c>
      <c r="I180" s="129"/>
      <c r="J180" s="129"/>
      <c r="K180" s="129"/>
      <c r="L180" s="129"/>
      <c r="M180" s="129"/>
      <c r="N180" s="129">
        <v>1</v>
      </c>
      <c r="O180" s="129"/>
      <c r="P180" s="129"/>
      <c r="Q180" s="129"/>
    </row>
    <row r="181" spans="1:18" s="5" customFormat="1" ht="18.75">
      <c r="A181" s="154"/>
      <c r="B181" s="126" t="s">
        <v>1341</v>
      </c>
      <c r="C181" s="130" t="s">
        <v>593</v>
      </c>
      <c r="D181" s="128" t="s">
        <v>806</v>
      </c>
      <c r="E181" s="129">
        <v>2</v>
      </c>
      <c r="F181" s="129"/>
      <c r="G181" s="129"/>
      <c r="H181" s="129"/>
      <c r="I181" s="129">
        <v>1</v>
      </c>
      <c r="J181" s="129"/>
      <c r="K181" s="129"/>
      <c r="L181" s="129"/>
      <c r="M181" s="129"/>
      <c r="N181" s="129"/>
      <c r="O181" s="129">
        <v>1</v>
      </c>
      <c r="P181" s="129"/>
      <c r="Q181" s="129"/>
    </row>
    <row r="182" spans="1:18" s="5" customFormat="1" ht="18.75">
      <c r="A182" s="154"/>
      <c r="B182" s="126" t="s">
        <v>1342</v>
      </c>
      <c r="C182" s="130" t="s">
        <v>593</v>
      </c>
      <c r="D182" s="128" t="s">
        <v>806</v>
      </c>
      <c r="E182" s="129">
        <v>3</v>
      </c>
      <c r="F182" s="129">
        <v>1</v>
      </c>
      <c r="G182" s="129"/>
      <c r="H182" s="129"/>
      <c r="I182" s="129"/>
      <c r="J182" s="129"/>
      <c r="K182" s="129">
        <v>1</v>
      </c>
      <c r="L182" s="129"/>
      <c r="M182" s="129"/>
      <c r="N182" s="129"/>
      <c r="O182" s="129"/>
      <c r="P182" s="129"/>
      <c r="Q182" s="129">
        <v>1</v>
      </c>
    </row>
    <row r="183" spans="1:18">
      <c r="A183" s="154"/>
      <c r="B183" s="126" t="s">
        <v>1343</v>
      </c>
      <c r="C183" s="130" t="s">
        <v>593</v>
      </c>
      <c r="D183" s="128" t="s">
        <v>806</v>
      </c>
      <c r="E183" s="129">
        <v>2</v>
      </c>
      <c r="F183" s="129"/>
      <c r="G183" s="129">
        <v>1</v>
      </c>
      <c r="H183" s="129"/>
      <c r="I183" s="129"/>
      <c r="J183" s="129"/>
      <c r="K183" s="129"/>
      <c r="L183" s="129"/>
      <c r="M183" s="129">
        <v>1</v>
      </c>
      <c r="N183" s="129"/>
      <c r="O183" s="129"/>
      <c r="P183" s="129"/>
      <c r="Q183" s="129"/>
    </row>
    <row r="184" spans="1:18">
      <c r="A184" s="154"/>
      <c r="B184" s="126" t="s">
        <v>1344</v>
      </c>
      <c r="C184" s="130" t="s">
        <v>593</v>
      </c>
      <c r="D184" s="128" t="s">
        <v>806</v>
      </c>
      <c r="E184" s="129">
        <v>2</v>
      </c>
      <c r="F184" s="129"/>
      <c r="G184" s="129"/>
      <c r="H184" s="129">
        <v>0.5</v>
      </c>
      <c r="I184" s="129"/>
      <c r="J184" s="129">
        <v>0.5</v>
      </c>
      <c r="K184" s="129"/>
      <c r="L184" s="129"/>
      <c r="M184" s="129">
        <v>0.5</v>
      </c>
      <c r="N184" s="129"/>
      <c r="O184" s="129">
        <v>0.5</v>
      </c>
      <c r="P184" s="129"/>
      <c r="Q184" s="129"/>
    </row>
    <row r="185" spans="1:18">
      <c r="A185" s="154"/>
      <c r="B185" s="126" t="s">
        <v>1345</v>
      </c>
      <c r="C185" s="130" t="s">
        <v>593</v>
      </c>
      <c r="D185" s="128" t="s">
        <v>806</v>
      </c>
      <c r="E185" s="129">
        <v>2</v>
      </c>
      <c r="F185" s="129"/>
      <c r="G185" s="129"/>
      <c r="H185" s="129"/>
      <c r="I185" s="129">
        <v>1</v>
      </c>
      <c r="J185" s="129"/>
      <c r="K185" s="129"/>
      <c r="L185" s="129"/>
      <c r="M185" s="129"/>
      <c r="N185" s="129">
        <v>1</v>
      </c>
      <c r="O185" s="129"/>
      <c r="P185" s="129"/>
      <c r="Q185" s="129"/>
    </row>
    <row r="186" spans="1:18">
      <c r="A186" s="154"/>
      <c r="B186" s="126" t="s">
        <v>1346</v>
      </c>
      <c r="C186" s="130" t="s">
        <v>593</v>
      </c>
      <c r="D186" s="128" t="s">
        <v>806</v>
      </c>
      <c r="E186" s="129">
        <v>3</v>
      </c>
      <c r="F186" s="129">
        <v>1</v>
      </c>
      <c r="G186" s="129"/>
      <c r="H186" s="129"/>
      <c r="I186" s="129"/>
      <c r="J186" s="129"/>
      <c r="K186" s="129">
        <v>1</v>
      </c>
      <c r="L186" s="129"/>
      <c r="M186" s="129"/>
      <c r="N186" s="129"/>
      <c r="O186" s="129">
        <v>1</v>
      </c>
      <c r="P186" s="129"/>
      <c r="Q186" s="129"/>
    </row>
    <row r="187" spans="1:18" ht="25.5">
      <c r="A187" s="154"/>
      <c r="B187" s="126" t="s">
        <v>1347</v>
      </c>
      <c r="C187" s="130" t="s">
        <v>593</v>
      </c>
      <c r="D187" s="128" t="s">
        <v>503</v>
      </c>
      <c r="E187" s="129">
        <v>1</v>
      </c>
      <c r="F187" s="129">
        <v>0.1</v>
      </c>
      <c r="G187" s="129">
        <v>0.1</v>
      </c>
      <c r="H187" s="129">
        <v>0.1</v>
      </c>
      <c r="I187" s="129">
        <v>0.1</v>
      </c>
      <c r="J187" s="129">
        <v>0.1</v>
      </c>
      <c r="K187" s="129"/>
      <c r="L187" s="129">
        <v>0.1</v>
      </c>
      <c r="M187" s="129">
        <v>0.1</v>
      </c>
      <c r="N187" s="129">
        <v>0.1</v>
      </c>
      <c r="O187" s="129"/>
      <c r="P187" s="129">
        <v>0.1</v>
      </c>
      <c r="Q187" s="129">
        <v>0.1</v>
      </c>
    </row>
    <row r="188" spans="1:18" ht="25.5">
      <c r="A188" s="154"/>
      <c r="B188" s="126" t="s">
        <v>1348</v>
      </c>
      <c r="C188" s="130" t="s">
        <v>593</v>
      </c>
      <c r="D188" s="128" t="s">
        <v>503</v>
      </c>
      <c r="E188" s="129">
        <v>0.5</v>
      </c>
      <c r="F188" s="129">
        <v>0.5</v>
      </c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1:18" ht="25.5">
      <c r="A189" s="154"/>
      <c r="B189" s="126" t="s">
        <v>1349</v>
      </c>
      <c r="C189" s="130" t="s">
        <v>593</v>
      </c>
      <c r="D189" s="128" t="s">
        <v>503</v>
      </c>
      <c r="E189" s="129">
        <v>4</v>
      </c>
      <c r="F189" s="129"/>
      <c r="G189" s="129">
        <v>1</v>
      </c>
      <c r="H189" s="129"/>
      <c r="I189" s="129"/>
      <c r="J189" s="129">
        <v>1</v>
      </c>
      <c r="K189" s="129"/>
      <c r="L189" s="129"/>
      <c r="M189" s="129">
        <v>1</v>
      </c>
      <c r="N189" s="129"/>
      <c r="O189" s="129"/>
      <c r="P189" s="129">
        <v>1</v>
      </c>
      <c r="Q189" s="129"/>
    </row>
    <row r="190" spans="1:18" ht="25.5">
      <c r="A190" s="154"/>
      <c r="B190" s="126" t="s">
        <v>1350</v>
      </c>
      <c r="C190" s="130" t="s">
        <v>593</v>
      </c>
      <c r="D190" s="128" t="s">
        <v>503</v>
      </c>
      <c r="E190" s="129">
        <v>3</v>
      </c>
      <c r="F190" s="129"/>
      <c r="G190" s="129"/>
      <c r="H190" s="129">
        <v>1</v>
      </c>
      <c r="I190" s="129"/>
      <c r="J190" s="129"/>
      <c r="K190" s="129">
        <v>1</v>
      </c>
      <c r="L190" s="129"/>
      <c r="M190" s="129"/>
      <c r="N190" s="129">
        <v>1</v>
      </c>
      <c r="O190" s="129"/>
      <c r="P190" s="129"/>
      <c r="Q190" s="129"/>
    </row>
    <row r="191" spans="1:18" ht="25.5">
      <c r="A191" s="154"/>
      <c r="B191" s="126" t="s">
        <v>1351</v>
      </c>
      <c r="C191" s="130" t="s">
        <v>593</v>
      </c>
      <c r="D191" s="128" t="s">
        <v>503</v>
      </c>
      <c r="E191" s="129">
        <v>1</v>
      </c>
      <c r="F191" s="129"/>
      <c r="G191" s="129"/>
      <c r="H191" s="129"/>
      <c r="I191" s="129">
        <v>1</v>
      </c>
      <c r="J191" s="129"/>
      <c r="K191" s="129"/>
      <c r="L191" s="129"/>
      <c r="M191" s="129"/>
      <c r="N191" s="129"/>
      <c r="O191" s="129"/>
      <c r="P191" s="129"/>
      <c r="Q191" s="129"/>
    </row>
    <row r="192" spans="1:18">
      <c r="A192" s="154"/>
      <c r="B192" s="126" t="s">
        <v>16</v>
      </c>
      <c r="C192" s="130" t="s">
        <v>593</v>
      </c>
      <c r="D192" s="128" t="s">
        <v>503</v>
      </c>
      <c r="E192" s="129">
        <v>0.5</v>
      </c>
      <c r="F192" s="129"/>
      <c r="G192" s="129"/>
      <c r="H192" s="129"/>
      <c r="I192" s="129"/>
      <c r="J192" s="129"/>
      <c r="K192" s="129"/>
      <c r="L192" s="129"/>
      <c r="M192" s="129"/>
      <c r="N192" s="129"/>
      <c r="O192" s="129">
        <v>0.5</v>
      </c>
      <c r="P192" s="129"/>
      <c r="Q192" s="129"/>
    </row>
    <row r="193" spans="1:19" ht="25.5">
      <c r="A193" s="154"/>
      <c r="B193" s="126" t="s">
        <v>1352</v>
      </c>
      <c r="C193" s="130" t="s">
        <v>593</v>
      </c>
      <c r="D193" s="128" t="s">
        <v>503</v>
      </c>
      <c r="E193" s="129">
        <v>1</v>
      </c>
      <c r="F193" s="129">
        <v>1</v>
      </c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1:19">
      <c r="A194" s="154"/>
      <c r="B194" s="126" t="s">
        <v>1353</v>
      </c>
      <c r="C194" s="130" t="s">
        <v>593</v>
      </c>
      <c r="D194" s="128" t="s">
        <v>545</v>
      </c>
      <c r="E194" s="129">
        <v>3</v>
      </c>
      <c r="F194" s="129"/>
      <c r="G194" s="129"/>
      <c r="H194" s="129"/>
      <c r="I194" s="129"/>
      <c r="J194" s="129"/>
      <c r="K194" s="129"/>
      <c r="L194" s="129">
        <v>3</v>
      </c>
      <c r="M194" s="129"/>
      <c r="N194" s="129"/>
      <c r="O194" s="129"/>
      <c r="P194" s="129"/>
      <c r="Q194" s="129"/>
    </row>
    <row r="195" spans="1:19" ht="38.25">
      <c r="A195" s="154"/>
      <c r="B195" s="126" t="s">
        <v>1354</v>
      </c>
      <c r="C195" s="130" t="s">
        <v>593</v>
      </c>
      <c r="D195" s="128" t="s">
        <v>15</v>
      </c>
      <c r="E195" s="129">
        <v>8</v>
      </c>
      <c r="F195" s="129"/>
      <c r="G195" s="129">
        <v>1</v>
      </c>
      <c r="H195" s="129">
        <v>1</v>
      </c>
      <c r="I195" s="129">
        <v>1</v>
      </c>
      <c r="J195" s="129">
        <v>1</v>
      </c>
      <c r="K195" s="129">
        <v>1</v>
      </c>
      <c r="L195" s="129"/>
      <c r="M195" s="129">
        <v>1</v>
      </c>
      <c r="N195" s="129">
        <v>1</v>
      </c>
      <c r="O195" s="129">
        <v>1</v>
      </c>
      <c r="P195" s="129"/>
      <c r="Q195" s="129"/>
    </row>
    <row r="196" spans="1:19" ht="25.5">
      <c r="A196" s="154"/>
      <c r="B196" s="126" t="s">
        <v>1355</v>
      </c>
      <c r="C196" s="130" t="s">
        <v>1356</v>
      </c>
      <c r="D196" s="128" t="s">
        <v>15</v>
      </c>
      <c r="E196" s="129">
        <v>6</v>
      </c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>
        <v>6</v>
      </c>
    </row>
    <row r="197" spans="1:19" ht="25.5">
      <c r="A197" s="154"/>
      <c r="B197" s="126" t="s">
        <v>1357</v>
      </c>
      <c r="C197" s="130" t="s">
        <v>1356</v>
      </c>
      <c r="D197" s="128" t="s">
        <v>15</v>
      </c>
      <c r="E197" s="129">
        <v>2</v>
      </c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>
        <v>2</v>
      </c>
    </row>
    <row r="198" spans="1:19" ht="25.5">
      <c r="A198" s="154"/>
      <c r="B198" s="126" t="s">
        <v>1358</v>
      </c>
      <c r="C198" s="130" t="s">
        <v>1356</v>
      </c>
      <c r="D198" s="128" t="s">
        <v>15</v>
      </c>
      <c r="E198" s="129">
        <v>2</v>
      </c>
      <c r="F198" s="129">
        <v>1</v>
      </c>
      <c r="G198" s="129"/>
      <c r="H198" s="129"/>
      <c r="I198" s="129"/>
      <c r="J198" s="129"/>
      <c r="K198" s="129"/>
      <c r="L198" s="129"/>
      <c r="M198" s="129">
        <v>1</v>
      </c>
      <c r="N198" s="129"/>
      <c r="O198" s="129"/>
      <c r="P198" s="129"/>
      <c r="Q198" s="129"/>
    </row>
    <row r="199" spans="1:19" ht="25.5">
      <c r="A199" s="154"/>
      <c r="B199" s="126" t="s">
        <v>1359</v>
      </c>
      <c r="C199" s="130" t="s">
        <v>593</v>
      </c>
      <c r="D199" s="128" t="s">
        <v>15</v>
      </c>
      <c r="E199" s="129">
        <v>2</v>
      </c>
      <c r="F199" s="129"/>
      <c r="G199" s="129"/>
      <c r="H199" s="129"/>
      <c r="I199" s="129">
        <v>1</v>
      </c>
      <c r="J199" s="129"/>
      <c r="K199" s="129"/>
      <c r="L199" s="129"/>
      <c r="M199" s="129"/>
      <c r="N199" s="129"/>
      <c r="O199" s="129">
        <v>1</v>
      </c>
      <c r="P199" s="129"/>
      <c r="Q199" s="129"/>
    </row>
    <row r="200" spans="1:19">
      <c r="A200" s="154"/>
      <c r="B200" s="126" t="s">
        <v>1360</v>
      </c>
      <c r="C200" s="130" t="s">
        <v>1269</v>
      </c>
      <c r="D200" s="128" t="s">
        <v>503</v>
      </c>
      <c r="E200" s="129">
        <v>0.3</v>
      </c>
      <c r="F200" s="129"/>
      <c r="G200" s="129"/>
      <c r="H200" s="129"/>
      <c r="I200" s="129"/>
      <c r="J200" s="129"/>
      <c r="K200" s="129">
        <v>0.3</v>
      </c>
      <c r="L200" s="129"/>
      <c r="M200" s="129"/>
      <c r="N200" s="129"/>
      <c r="O200" s="129"/>
      <c r="P200" s="129"/>
      <c r="Q200" s="129"/>
    </row>
    <row r="201" spans="1:19">
      <c r="A201" s="154"/>
      <c r="B201" s="126" t="s">
        <v>1361</v>
      </c>
      <c r="C201" s="130" t="s">
        <v>1269</v>
      </c>
      <c r="D201" s="128" t="s">
        <v>503</v>
      </c>
      <c r="E201" s="129">
        <v>0.3</v>
      </c>
      <c r="F201" s="129"/>
      <c r="G201" s="129">
        <v>0.3</v>
      </c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1:19">
      <c r="A202" s="154"/>
      <c r="B202" s="126" t="s">
        <v>1362</v>
      </c>
      <c r="C202" s="130" t="s">
        <v>1269</v>
      </c>
      <c r="D202" s="128" t="s">
        <v>503</v>
      </c>
      <c r="E202" s="129">
        <v>0.3</v>
      </c>
      <c r="F202" s="129"/>
      <c r="G202" s="129"/>
      <c r="H202" s="129">
        <v>0.3</v>
      </c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1:19">
      <c r="A203" s="154"/>
      <c r="B203" s="126" t="s">
        <v>1363</v>
      </c>
      <c r="C203" s="130" t="s">
        <v>1269</v>
      </c>
      <c r="D203" s="128" t="s">
        <v>503</v>
      </c>
      <c r="E203" s="129">
        <v>0.3</v>
      </c>
      <c r="F203" s="129"/>
      <c r="G203" s="129"/>
      <c r="H203" s="129"/>
      <c r="I203" s="129"/>
      <c r="J203" s="129">
        <v>0.3</v>
      </c>
      <c r="K203" s="129"/>
      <c r="L203" s="129"/>
      <c r="M203" s="129"/>
      <c r="N203" s="129"/>
      <c r="O203" s="129"/>
      <c r="P203" s="129"/>
      <c r="Q203" s="129"/>
    </row>
    <row r="204" spans="1:19">
      <c r="A204" s="154"/>
      <c r="B204" s="126" t="s">
        <v>1364</v>
      </c>
      <c r="C204" s="130" t="s">
        <v>1269</v>
      </c>
      <c r="D204" s="128" t="s">
        <v>503</v>
      </c>
      <c r="E204" s="129">
        <v>0.3</v>
      </c>
      <c r="F204" s="129"/>
      <c r="G204" s="129"/>
      <c r="H204" s="129"/>
      <c r="I204" s="129"/>
      <c r="J204" s="129"/>
      <c r="K204" s="129"/>
      <c r="L204" s="129"/>
      <c r="M204" s="129"/>
      <c r="N204" s="129"/>
      <c r="O204" s="129">
        <v>0.3</v>
      </c>
      <c r="P204" s="129"/>
      <c r="Q204" s="129"/>
    </row>
    <row r="205" spans="1:19">
      <c r="A205" s="154"/>
      <c r="B205" s="126" t="s">
        <v>1365</v>
      </c>
      <c r="C205" s="130" t="s">
        <v>1269</v>
      </c>
      <c r="D205" s="128" t="s">
        <v>503</v>
      </c>
      <c r="E205" s="129">
        <v>0.3</v>
      </c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>
        <v>0.3</v>
      </c>
    </row>
    <row r="206" spans="1:19">
      <c r="A206" s="154"/>
      <c r="B206" s="126" t="s">
        <v>1366</v>
      </c>
      <c r="C206" s="130" t="s">
        <v>1269</v>
      </c>
      <c r="D206" s="128" t="s">
        <v>503</v>
      </c>
      <c r="E206" s="129">
        <v>0.3</v>
      </c>
      <c r="F206" s="129"/>
      <c r="G206" s="129"/>
      <c r="H206" s="129"/>
      <c r="I206" s="129"/>
      <c r="J206" s="129"/>
      <c r="K206" s="129"/>
      <c r="L206" s="129"/>
      <c r="M206" s="129">
        <v>0.3</v>
      </c>
      <c r="N206" s="129"/>
      <c r="O206" s="129"/>
      <c r="P206" s="129"/>
      <c r="Q206" s="129"/>
    </row>
    <row r="207" spans="1:19" ht="25.5">
      <c r="A207" s="154"/>
      <c r="B207" s="126" t="s">
        <v>1367</v>
      </c>
      <c r="C207" s="130" t="s">
        <v>593</v>
      </c>
      <c r="D207" s="128" t="s">
        <v>597</v>
      </c>
      <c r="E207" s="129">
        <v>50</v>
      </c>
      <c r="F207" s="129">
        <v>6</v>
      </c>
      <c r="G207" s="129">
        <v>6</v>
      </c>
      <c r="H207" s="129"/>
      <c r="I207" s="129"/>
      <c r="J207" s="129"/>
      <c r="K207" s="129">
        <v>2</v>
      </c>
      <c r="L207" s="129"/>
      <c r="M207" s="129"/>
      <c r="N207" s="129">
        <v>9</v>
      </c>
      <c r="O207" s="129">
        <v>9</v>
      </c>
      <c r="P207" s="129">
        <v>9</v>
      </c>
      <c r="Q207" s="129">
        <v>9</v>
      </c>
      <c r="S207" s="242"/>
    </row>
    <row r="208" spans="1:19">
      <c r="A208" s="154"/>
      <c r="B208" s="126" t="s">
        <v>775</v>
      </c>
      <c r="C208" s="130" t="s">
        <v>593</v>
      </c>
      <c r="D208" s="128" t="s">
        <v>530</v>
      </c>
      <c r="E208" s="129">
        <v>10</v>
      </c>
      <c r="F208" s="129">
        <v>10</v>
      </c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1:17">
      <c r="A209" s="154"/>
      <c r="B209" s="126" t="s">
        <v>776</v>
      </c>
      <c r="C209" s="130" t="s">
        <v>593</v>
      </c>
      <c r="D209" s="128" t="s">
        <v>530</v>
      </c>
      <c r="E209" s="129">
        <v>10</v>
      </c>
      <c r="F209" s="129"/>
      <c r="G209" s="129">
        <v>10</v>
      </c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1:17" ht="25.5">
      <c r="A210" s="154"/>
      <c r="B210" s="126" t="s">
        <v>777</v>
      </c>
      <c r="C210" s="130" t="s">
        <v>593</v>
      </c>
      <c r="D210" s="128" t="s">
        <v>530</v>
      </c>
      <c r="E210" s="129">
        <v>20</v>
      </c>
      <c r="F210" s="129"/>
      <c r="G210" s="129"/>
      <c r="H210" s="129">
        <v>20</v>
      </c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1:17">
      <c r="A211" s="154"/>
      <c r="B211" s="126" t="s">
        <v>778</v>
      </c>
      <c r="C211" s="130" t="s">
        <v>593</v>
      </c>
      <c r="D211" s="128" t="s">
        <v>530</v>
      </c>
      <c r="E211" s="129">
        <v>10</v>
      </c>
      <c r="F211" s="129"/>
      <c r="G211" s="129"/>
      <c r="H211" s="129"/>
      <c r="I211" s="129">
        <v>10</v>
      </c>
      <c r="J211" s="129"/>
      <c r="K211" s="129"/>
      <c r="L211" s="129"/>
      <c r="M211" s="129"/>
      <c r="N211" s="129"/>
      <c r="O211" s="129"/>
      <c r="P211" s="129"/>
      <c r="Q211" s="129"/>
    </row>
    <row r="212" spans="1:17">
      <c r="A212" s="154"/>
      <c r="B212" s="126" t="s">
        <v>779</v>
      </c>
      <c r="C212" s="130" t="s">
        <v>593</v>
      </c>
      <c r="D212" s="128" t="s">
        <v>530</v>
      </c>
      <c r="E212" s="129">
        <v>10</v>
      </c>
      <c r="F212" s="129"/>
      <c r="G212" s="129"/>
      <c r="H212" s="129"/>
      <c r="I212" s="129"/>
      <c r="J212" s="129">
        <v>10</v>
      </c>
      <c r="K212" s="129"/>
      <c r="L212" s="129"/>
      <c r="M212" s="129"/>
      <c r="N212" s="129"/>
      <c r="O212" s="129"/>
      <c r="P212" s="129"/>
      <c r="Q212" s="129"/>
    </row>
    <row r="213" spans="1:17">
      <c r="A213" s="154"/>
      <c r="B213" s="126" t="s">
        <v>780</v>
      </c>
      <c r="C213" s="130" t="s">
        <v>593</v>
      </c>
      <c r="D213" s="128" t="s">
        <v>530</v>
      </c>
      <c r="E213" s="129">
        <v>10</v>
      </c>
      <c r="F213" s="129"/>
      <c r="G213" s="129"/>
      <c r="H213" s="129"/>
      <c r="I213" s="129"/>
      <c r="J213" s="129">
        <v>10</v>
      </c>
      <c r="K213" s="129"/>
      <c r="L213" s="129"/>
      <c r="M213" s="129"/>
      <c r="N213" s="129"/>
      <c r="O213" s="129"/>
      <c r="P213" s="129"/>
      <c r="Q213" s="129"/>
    </row>
    <row r="214" spans="1:17">
      <c r="A214" s="154"/>
      <c r="B214" s="126" t="s">
        <v>781</v>
      </c>
      <c r="C214" s="130" t="s">
        <v>593</v>
      </c>
      <c r="D214" s="128" t="s">
        <v>530</v>
      </c>
      <c r="E214" s="129">
        <v>10</v>
      </c>
      <c r="F214" s="129"/>
      <c r="G214" s="129"/>
      <c r="H214" s="129"/>
      <c r="I214" s="129"/>
      <c r="J214" s="129">
        <v>10</v>
      </c>
      <c r="K214" s="129"/>
      <c r="L214" s="129"/>
      <c r="M214" s="129"/>
      <c r="N214" s="129"/>
      <c r="O214" s="129"/>
      <c r="P214" s="129"/>
      <c r="Q214" s="129"/>
    </row>
    <row r="215" spans="1:17">
      <c r="A215" s="154"/>
      <c r="B215" s="126" t="s">
        <v>782</v>
      </c>
      <c r="C215" s="130" t="s">
        <v>593</v>
      </c>
      <c r="D215" s="128" t="s">
        <v>530</v>
      </c>
      <c r="E215" s="129">
        <v>10</v>
      </c>
      <c r="F215" s="129">
        <v>10</v>
      </c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1:17" ht="25.5">
      <c r="A216" s="154"/>
      <c r="B216" s="126" t="s">
        <v>783</v>
      </c>
      <c r="C216" s="130" t="s">
        <v>593</v>
      </c>
      <c r="D216" s="128" t="s">
        <v>530</v>
      </c>
      <c r="E216" s="129">
        <v>100</v>
      </c>
      <c r="F216" s="129"/>
      <c r="G216" s="129"/>
      <c r="H216" s="129"/>
      <c r="I216" s="129"/>
      <c r="J216" s="129"/>
      <c r="K216" s="129">
        <v>100</v>
      </c>
      <c r="L216" s="129"/>
      <c r="M216" s="129"/>
      <c r="N216" s="129"/>
      <c r="O216" s="129"/>
      <c r="P216" s="129"/>
      <c r="Q216" s="129"/>
    </row>
    <row r="217" spans="1:17">
      <c r="A217" s="154"/>
      <c r="B217" s="126" t="s">
        <v>784</v>
      </c>
      <c r="C217" s="130" t="s">
        <v>593</v>
      </c>
      <c r="D217" s="128" t="s">
        <v>530</v>
      </c>
      <c r="E217" s="129">
        <v>100</v>
      </c>
      <c r="F217" s="129"/>
      <c r="G217" s="129"/>
      <c r="H217" s="129"/>
      <c r="I217" s="129"/>
      <c r="J217" s="129"/>
      <c r="K217" s="129"/>
      <c r="L217" s="129">
        <v>100</v>
      </c>
      <c r="M217" s="129"/>
      <c r="N217" s="129"/>
      <c r="O217" s="129"/>
      <c r="P217" s="129"/>
      <c r="Q217" s="129"/>
    </row>
    <row r="218" spans="1:17" ht="25.5">
      <c r="A218" s="154"/>
      <c r="B218" s="126" t="s">
        <v>785</v>
      </c>
      <c r="C218" s="130" t="s">
        <v>593</v>
      </c>
      <c r="D218" s="128" t="s">
        <v>530</v>
      </c>
      <c r="E218" s="129">
        <v>100</v>
      </c>
      <c r="F218" s="129">
        <v>50</v>
      </c>
      <c r="G218" s="129"/>
      <c r="H218" s="129"/>
      <c r="I218" s="129"/>
      <c r="J218" s="129"/>
      <c r="K218" s="129"/>
      <c r="L218" s="129"/>
      <c r="M218" s="129"/>
      <c r="N218" s="129">
        <v>50</v>
      </c>
      <c r="O218" s="129"/>
      <c r="P218" s="129"/>
      <c r="Q218" s="129"/>
    </row>
    <row r="219" spans="1:17">
      <c r="A219" s="154"/>
      <c r="B219" s="126" t="s">
        <v>786</v>
      </c>
      <c r="C219" s="130" t="s">
        <v>593</v>
      </c>
      <c r="D219" s="128" t="s">
        <v>530</v>
      </c>
      <c r="E219" s="129">
        <v>40</v>
      </c>
      <c r="F219" s="129">
        <v>20</v>
      </c>
      <c r="G219" s="129"/>
      <c r="H219" s="129"/>
      <c r="I219" s="129"/>
      <c r="J219" s="129"/>
      <c r="K219" s="129"/>
      <c r="L219" s="129"/>
      <c r="M219" s="129"/>
      <c r="N219" s="129"/>
      <c r="O219" s="129">
        <v>20</v>
      </c>
      <c r="P219" s="129"/>
      <c r="Q219" s="129"/>
    </row>
    <row r="220" spans="1:17">
      <c r="A220" s="154"/>
      <c r="B220" s="126" t="s">
        <v>787</v>
      </c>
      <c r="C220" s="130" t="s">
        <v>593</v>
      </c>
      <c r="D220" s="128" t="s">
        <v>530</v>
      </c>
      <c r="E220" s="129">
        <v>40</v>
      </c>
      <c r="F220" s="129">
        <v>40</v>
      </c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1:17" ht="25.5">
      <c r="A221" s="154"/>
      <c r="B221" s="126" t="s">
        <v>788</v>
      </c>
      <c r="C221" s="130" t="s">
        <v>593</v>
      </c>
      <c r="D221" s="128" t="s">
        <v>530</v>
      </c>
      <c r="E221" s="129">
        <v>100</v>
      </c>
      <c r="F221" s="129"/>
      <c r="G221" s="129">
        <v>100</v>
      </c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1:17" ht="25.5">
      <c r="A222" s="154"/>
      <c r="B222" s="126" t="s">
        <v>789</v>
      </c>
      <c r="C222" s="130" t="s">
        <v>593</v>
      </c>
      <c r="D222" s="128" t="s">
        <v>530</v>
      </c>
      <c r="E222" s="129">
        <v>30</v>
      </c>
      <c r="F222" s="129"/>
      <c r="G222" s="129">
        <v>30</v>
      </c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1:17" ht="25.5">
      <c r="A223" s="154"/>
      <c r="B223" s="126" t="s">
        <v>790</v>
      </c>
      <c r="C223" s="130" t="s">
        <v>593</v>
      </c>
      <c r="D223" s="128" t="s">
        <v>530</v>
      </c>
      <c r="E223" s="129">
        <v>20</v>
      </c>
      <c r="F223" s="129"/>
      <c r="G223" s="129">
        <v>20</v>
      </c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1:17">
      <c r="A224" s="154"/>
      <c r="B224" s="126" t="s">
        <v>791</v>
      </c>
      <c r="C224" s="130" t="s">
        <v>593</v>
      </c>
      <c r="D224" s="128" t="s">
        <v>530</v>
      </c>
      <c r="E224" s="129">
        <v>100</v>
      </c>
      <c r="F224" s="129"/>
      <c r="G224" s="129">
        <v>100</v>
      </c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1:17">
      <c r="A225" s="154"/>
      <c r="B225" s="126" t="s">
        <v>792</v>
      </c>
      <c r="C225" s="130" t="s">
        <v>593</v>
      </c>
      <c r="D225" s="128" t="s">
        <v>530</v>
      </c>
      <c r="E225" s="129">
        <v>50</v>
      </c>
      <c r="F225" s="129"/>
      <c r="G225" s="129"/>
      <c r="H225" s="129">
        <v>50</v>
      </c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1:17">
      <c r="A226" s="154"/>
      <c r="B226" s="126" t="s">
        <v>793</v>
      </c>
      <c r="C226" s="130" t="s">
        <v>593</v>
      </c>
      <c r="D226" s="128" t="s">
        <v>530</v>
      </c>
      <c r="E226" s="129">
        <v>50</v>
      </c>
      <c r="F226" s="129"/>
      <c r="G226" s="129"/>
      <c r="H226" s="129">
        <v>50</v>
      </c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1:17" ht="25.5">
      <c r="A227" s="154"/>
      <c r="B227" s="126" t="s">
        <v>794</v>
      </c>
      <c r="C227" s="130" t="s">
        <v>593</v>
      </c>
      <c r="D227" s="128" t="s">
        <v>530</v>
      </c>
      <c r="E227" s="129">
        <v>20</v>
      </c>
      <c r="F227" s="129">
        <v>20</v>
      </c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1:17" ht="25.5">
      <c r="A228" s="154"/>
      <c r="B228" s="126" t="s">
        <v>795</v>
      </c>
      <c r="C228" s="130" t="s">
        <v>593</v>
      </c>
      <c r="D228" s="128" t="s">
        <v>530</v>
      </c>
      <c r="E228" s="129">
        <v>20</v>
      </c>
      <c r="F228" s="129"/>
      <c r="G228" s="129">
        <v>20</v>
      </c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1:17">
      <c r="A229" s="154"/>
      <c r="B229" s="126" t="s">
        <v>796</v>
      </c>
      <c r="C229" s="130" t="s">
        <v>593</v>
      </c>
      <c r="D229" s="128" t="s">
        <v>530</v>
      </c>
      <c r="E229" s="129">
        <v>20</v>
      </c>
      <c r="F229" s="129"/>
      <c r="G229" s="129"/>
      <c r="H229" s="129"/>
      <c r="I229" s="129">
        <v>20</v>
      </c>
      <c r="J229" s="129"/>
      <c r="K229" s="129"/>
      <c r="L229" s="129"/>
      <c r="M229" s="129"/>
      <c r="N229" s="129"/>
      <c r="O229" s="129"/>
      <c r="P229" s="129"/>
      <c r="Q229" s="129"/>
    </row>
    <row r="230" spans="1:17" ht="25.5">
      <c r="A230" s="154"/>
      <c r="B230" s="126" t="s">
        <v>797</v>
      </c>
      <c r="C230" s="130" t="s">
        <v>593</v>
      </c>
      <c r="D230" s="128" t="s">
        <v>530</v>
      </c>
      <c r="E230" s="129">
        <v>20</v>
      </c>
      <c r="F230" s="129"/>
      <c r="G230" s="129"/>
      <c r="H230" s="129"/>
      <c r="I230" s="129">
        <v>20</v>
      </c>
      <c r="J230" s="129"/>
      <c r="K230" s="129"/>
      <c r="L230" s="129"/>
      <c r="M230" s="129"/>
      <c r="N230" s="129"/>
      <c r="O230" s="129"/>
      <c r="P230" s="129"/>
      <c r="Q230" s="129"/>
    </row>
    <row r="231" spans="1:17">
      <c r="A231" s="154"/>
      <c r="B231" s="126" t="s">
        <v>798</v>
      </c>
      <c r="C231" s="130" t="s">
        <v>593</v>
      </c>
      <c r="D231" s="128" t="s">
        <v>530</v>
      </c>
      <c r="E231" s="129">
        <v>20</v>
      </c>
      <c r="F231" s="129"/>
      <c r="G231" s="129"/>
      <c r="H231" s="129"/>
      <c r="I231" s="129">
        <v>20</v>
      </c>
      <c r="J231" s="129"/>
      <c r="K231" s="129"/>
      <c r="L231" s="129"/>
      <c r="M231" s="129"/>
      <c r="N231" s="129"/>
      <c r="O231" s="129"/>
      <c r="P231" s="129"/>
      <c r="Q231" s="129"/>
    </row>
    <row r="232" spans="1:17" ht="25.5">
      <c r="A232" s="154"/>
      <c r="B232" s="126" t="s">
        <v>799</v>
      </c>
      <c r="C232" s="130" t="s">
        <v>593</v>
      </c>
      <c r="D232" s="128" t="s">
        <v>552</v>
      </c>
      <c r="E232" s="129">
        <v>10</v>
      </c>
      <c r="F232" s="129"/>
      <c r="G232" s="129"/>
      <c r="H232" s="129"/>
      <c r="I232" s="129"/>
      <c r="J232" s="129">
        <v>10</v>
      </c>
      <c r="K232" s="129"/>
      <c r="L232" s="129"/>
      <c r="M232" s="129"/>
      <c r="N232" s="129"/>
      <c r="O232" s="129"/>
      <c r="P232" s="129"/>
      <c r="Q232" s="129"/>
    </row>
    <row r="233" spans="1:17">
      <c r="A233" s="154"/>
      <c r="B233" s="126" t="s">
        <v>800</v>
      </c>
      <c r="C233" s="130" t="s">
        <v>593</v>
      </c>
      <c r="D233" s="128" t="s">
        <v>530</v>
      </c>
      <c r="E233" s="129">
        <v>20</v>
      </c>
      <c r="F233" s="129"/>
      <c r="G233" s="129"/>
      <c r="H233" s="129"/>
      <c r="I233" s="129"/>
      <c r="J233" s="129">
        <v>20</v>
      </c>
      <c r="K233" s="129"/>
      <c r="L233" s="129"/>
      <c r="M233" s="129"/>
      <c r="N233" s="129"/>
      <c r="O233" s="129"/>
      <c r="P233" s="129"/>
      <c r="Q233" s="129"/>
    </row>
    <row r="234" spans="1:17">
      <c r="A234" s="154"/>
      <c r="B234" s="126" t="s">
        <v>801</v>
      </c>
      <c r="C234" s="130" t="s">
        <v>593</v>
      </c>
      <c r="D234" s="128" t="s">
        <v>530</v>
      </c>
      <c r="E234" s="129">
        <v>20</v>
      </c>
      <c r="F234" s="129"/>
      <c r="G234" s="129"/>
      <c r="H234" s="129"/>
      <c r="I234" s="129"/>
      <c r="J234" s="129"/>
      <c r="K234" s="129"/>
      <c r="L234" s="129">
        <v>20</v>
      </c>
      <c r="M234" s="129"/>
      <c r="N234" s="129"/>
      <c r="O234" s="129"/>
      <c r="P234" s="129"/>
      <c r="Q234" s="129"/>
    </row>
    <row r="235" spans="1:17">
      <c r="A235" s="154"/>
      <c r="B235" s="126" t="s">
        <v>802</v>
      </c>
      <c r="C235" s="130" t="s">
        <v>593</v>
      </c>
      <c r="D235" s="128" t="s">
        <v>530</v>
      </c>
      <c r="E235" s="129">
        <v>30</v>
      </c>
      <c r="F235" s="129"/>
      <c r="G235" s="129"/>
      <c r="H235" s="129"/>
      <c r="I235" s="129"/>
      <c r="J235" s="129"/>
      <c r="K235" s="129"/>
      <c r="L235" s="129"/>
      <c r="M235" s="129">
        <v>30</v>
      </c>
      <c r="N235" s="129"/>
      <c r="O235" s="129"/>
      <c r="P235" s="129"/>
      <c r="Q235" s="129"/>
    </row>
    <row r="236" spans="1:17">
      <c r="A236" s="154"/>
      <c r="B236" s="126" t="s">
        <v>803</v>
      </c>
      <c r="C236" s="130" t="s">
        <v>593</v>
      </c>
      <c r="D236" s="128" t="s">
        <v>530</v>
      </c>
      <c r="E236" s="129">
        <v>100</v>
      </c>
      <c r="F236" s="129"/>
      <c r="G236" s="129"/>
      <c r="H236" s="129"/>
      <c r="I236" s="129"/>
      <c r="J236" s="129"/>
      <c r="K236" s="129"/>
      <c r="L236" s="129"/>
      <c r="M236" s="129">
        <v>100</v>
      </c>
      <c r="N236" s="129"/>
      <c r="O236" s="129"/>
      <c r="P236" s="129"/>
      <c r="Q236" s="129"/>
    </row>
    <row r="237" spans="1:17">
      <c r="A237" s="154"/>
      <c r="B237" s="126" t="s">
        <v>804</v>
      </c>
      <c r="C237" s="130" t="s">
        <v>593</v>
      </c>
      <c r="D237" s="128" t="s">
        <v>530</v>
      </c>
      <c r="E237" s="129">
        <v>20</v>
      </c>
      <c r="F237" s="129"/>
      <c r="G237" s="129"/>
      <c r="H237" s="129"/>
      <c r="I237" s="129"/>
      <c r="J237" s="129"/>
      <c r="K237" s="129"/>
      <c r="L237" s="129"/>
      <c r="M237" s="129">
        <v>20</v>
      </c>
      <c r="N237" s="129"/>
      <c r="O237" s="129"/>
      <c r="P237" s="129"/>
      <c r="Q237" s="129"/>
    </row>
    <row r="238" spans="1:17">
      <c r="A238" s="154"/>
      <c r="B238" s="126" t="s">
        <v>805</v>
      </c>
      <c r="C238" s="130" t="s">
        <v>593</v>
      </c>
      <c r="D238" s="128" t="s">
        <v>530</v>
      </c>
      <c r="E238" s="129">
        <v>30</v>
      </c>
      <c r="F238" s="129"/>
      <c r="G238" s="129"/>
      <c r="H238" s="129"/>
      <c r="I238" s="129"/>
      <c r="J238" s="129"/>
      <c r="K238" s="129"/>
      <c r="L238" s="129"/>
      <c r="M238" s="129">
        <v>30</v>
      </c>
      <c r="N238" s="129"/>
      <c r="O238" s="129"/>
      <c r="P238" s="129"/>
      <c r="Q238" s="129"/>
    </row>
    <row r="239" spans="1:17">
      <c r="A239" s="154"/>
      <c r="B239" s="126" t="s">
        <v>0</v>
      </c>
      <c r="C239" s="130" t="s">
        <v>593</v>
      </c>
      <c r="D239" s="128" t="s">
        <v>530</v>
      </c>
      <c r="E239" s="129">
        <v>12</v>
      </c>
      <c r="F239" s="129">
        <v>6</v>
      </c>
      <c r="G239" s="129">
        <v>6</v>
      </c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1:17">
      <c r="A240" s="154"/>
      <c r="B240" s="126" t="s">
        <v>1</v>
      </c>
      <c r="C240" s="130" t="s">
        <v>593</v>
      </c>
      <c r="D240" s="128" t="s">
        <v>530</v>
      </c>
      <c r="E240" s="129">
        <v>12</v>
      </c>
      <c r="F240" s="129"/>
      <c r="G240" s="129"/>
      <c r="H240" s="129"/>
      <c r="I240" s="129"/>
      <c r="J240" s="129"/>
      <c r="K240" s="129"/>
      <c r="L240" s="129">
        <v>6</v>
      </c>
      <c r="M240" s="129">
        <v>6</v>
      </c>
      <c r="N240" s="129"/>
      <c r="O240" s="129"/>
      <c r="P240" s="129"/>
      <c r="Q240" s="129"/>
    </row>
    <row r="241" spans="1:17">
      <c r="A241" s="154"/>
      <c r="B241" s="126" t="s">
        <v>2</v>
      </c>
      <c r="C241" s="130" t="s">
        <v>593</v>
      </c>
      <c r="D241" s="128" t="s">
        <v>530</v>
      </c>
      <c r="E241" s="129">
        <v>12</v>
      </c>
      <c r="F241" s="129"/>
      <c r="G241" s="129"/>
      <c r="H241" s="129">
        <v>6</v>
      </c>
      <c r="I241" s="129">
        <v>6</v>
      </c>
      <c r="J241" s="129"/>
      <c r="K241" s="129"/>
      <c r="L241" s="129"/>
      <c r="M241" s="129"/>
      <c r="N241" s="129"/>
      <c r="O241" s="129"/>
      <c r="P241" s="129"/>
      <c r="Q241" s="129"/>
    </row>
    <row r="242" spans="1:17">
      <c r="A242" s="154"/>
      <c r="B242" s="126" t="s">
        <v>3</v>
      </c>
      <c r="C242" s="130" t="s">
        <v>593</v>
      </c>
      <c r="D242" s="128" t="s">
        <v>545</v>
      </c>
      <c r="E242" s="129">
        <v>10</v>
      </c>
      <c r="F242" s="129"/>
      <c r="G242" s="129"/>
      <c r="H242" s="129"/>
      <c r="I242" s="129"/>
      <c r="J242" s="129">
        <v>10</v>
      </c>
      <c r="K242" s="129"/>
      <c r="L242" s="129"/>
      <c r="M242" s="129"/>
      <c r="N242" s="129"/>
      <c r="O242" s="129"/>
      <c r="P242" s="129"/>
      <c r="Q242" s="129"/>
    </row>
    <row r="243" spans="1:17">
      <c r="A243" s="163"/>
      <c r="B243" s="135" t="s">
        <v>1368</v>
      </c>
      <c r="C243" s="173"/>
      <c r="D243" s="137" t="s">
        <v>545</v>
      </c>
      <c r="E243" s="200">
        <v>2</v>
      </c>
      <c r="F243" s="138"/>
      <c r="G243" s="138"/>
      <c r="H243" s="138">
        <v>1</v>
      </c>
      <c r="I243" s="138"/>
      <c r="J243" s="138"/>
      <c r="K243" s="138"/>
      <c r="L243" s="138"/>
      <c r="M243" s="138"/>
      <c r="N243" s="138"/>
      <c r="O243" s="138"/>
      <c r="P243" s="138">
        <v>1</v>
      </c>
      <c r="Q243" s="138"/>
    </row>
    <row r="244" spans="1:17" ht="14.25" hidden="1" customHeight="1">
      <c r="A244" s="43"/>
      <c r="B244" s="54"/>
      <c r="C244" s="3"/>
      <c r="D244" s="43"/>
      <c r="E244" s="55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1:17" ht="14.25" hidden="1" customHeight="1">
      <c r="A245" s="43"/>
      <c r="B245" s="54"/>
      <c r="C245" s="3"/>
      <c r="D245" s="43"/>
      <c r="E245" s="5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1:17" ht="14.25" hidden="1" customHeight="1">
      <c r="A246" s="43"/>
      <c r="B246" s="54"/>
      <c r="C246" s="3"/>
      <c r="D246" s="43"/>
      <c r="E246" s="5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1:17" ht="14.25" hidden="1" customHeight="1">
      <c r="A247" s="43"/>
      <c r="B247" s="54"/>
      <c r="C247" s="3"/>
      <c r="D247" s="43"/>
      <c r="E247" s="5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1:17" ht="14.25" hidden="1" customHeight="1">
      <c r="A248" s="43"/>
      <c r="B248" s="54"/>
      <c r="C248" s="3"/>
      <c r="D248" s="43"/>
      <c r="E248" s="5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ht="14.25" hidden="1" customHeight="1">
      <c r="A249" s="43"/>
      <c r="B249" s="54"/>
      <c r="C249" s="3"/>
      <c r="D249" s="43"/>
      <c r="E249" s="5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</row>
    <row r="250" spans="1:17" ht="14.25" hidden="1" customHeight="1">
      <c r="A250" s="43"/>
      <c r="B250" s="41"/>
      <c r="C250" s="3"/>
      <c r="D250" s="43"/>
      <c r="E250" s="5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</row>
    <row r="251" spans="1:17" ht="14.25" hidden="1" customHeight="1">
      <c r="A251" s="43"/>
      <c r="B251" s="41"/>
      <c r="C251" s="3"/>
      <c r="D251" s="43"/>
      <c r="E251" s="5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1:17" ht="14.25" hidden="1" customHeight="1">
      <c r="A252" s="43"/>
      <c r="B252" s="41"/>
      <c r="C252" s="3"/>
      <c r="D252" s="43"/>
      <c r="E252" s="5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</row>
    <row r="253" spans="1:17" ht="14.25" hidden="1" customHeight="1">
      <c r="A253" s="43"/>
      <c r="B253" s="41"/>
      <c r="C253" s="3"/>
      <c r="D253" s="43"/>
      <c r="E253" s="5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</row>
    <row r="254" spans="1:17" ht="14.25" hidden="1" customHeight="1">
      <c r="A254" s="43"/>
      <c r="B254" s="41"/>
      <c r="C254" s="3"/>
      <c r="D254" s="43"/>
      <c r="E254" s="5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ht="14.25" hidden="1" customHeight="1">
      <c r="A255" s="43"/>
      <c r="B255" s="41"/>
      <c r="C255" s="3"/>
      <c r="D255" s="43"/>
      <c r="E255" s="55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1:17" ht="14.25" hidden="1" customHeight="1">
      <c r="A256" s="43"/>
      <c r="B256" s="41"/>
      <c r="C256" s="3"/>
      <c r="D256" s="43"/>
      <c r="E256" s="5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55"/>
    </row>
    <row r="257" spans="1:17" ht="14.25" hidden="1" customHeight="1">
      <c r="A257" s="43"/>
      <c r="B257" s="41"/>
      <c r="C257" s="3"/>
      <c r="D257" s="43"/>
      <c r="E257" s="5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56"/>
    </row>
    <row r="258" spans="1:17" ht="14.25" hidden="1" customHeight="1">
      <c r="A258" s="43"/>
      <c r="B258" s="41"/>
      <c r="C258" s="3"/>
      <c r="D258" s="43"/>
      <c r="E258" s="55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</row>
    <row r="259" spans="1:17" ht="14.25" hidden="1" customHeight="1">
      <c r="A259" s="43"/>
      <c r="B259" s="41"/>
      <c r="C259" s="3"/>
      <c r="D259" s="43"/>
      <c r="E259" s="55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</row>
    <row r="260" spans="1:17" ht="14.25" hidden="1" customHeight="1">
      <c r="A260" s="43"/>
      <c r="B260" s="41"/>
      <c r="C260" s="3"/>
      <c r="D260" s="43"/>
      <c r="E260" s="5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</row>
    <row r="261" spans="1:17" ht="14.25" hidden="1" customHeight="1">
      <c r="A261" s="43"/>
      <c r="B261" s="41"/>
      <c r="C261" s="3"/>
      <c r="D261" s="43"/>
      <c r="E261" s="5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1:17" ht="14.25" hidden="1" customHeight="1">
      <c r="A262" s="43"/>
      <c r="B262" s="41"/>
      <c r="C262" s="3"/>
      <c r="D262" s="43"/>
      <c r="E262" s="55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</row>
    <row r="263" spans="1:17" ht="14.25" hidden="1" customHeight="1">
      <c r="A263" s="43"/>
      <c r="B263" s="41"/>
      <c r="C263" s="3"/>
      <c r="D263" s="43"/>
      <c r="E263" s="55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</row>
    <row r="264" spans="1:17" ht="14.25" hidden="1" customHeight="1">
      <c r="A264" s="43"/>
      <c r="B264" s="41"/>
      <c r="C264" s="3"/>
      <c r="D264" s="43"/>
      <c r="E264" s="55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</row>
    <row r="265" spans="1:17" ht="14.25" hidden="1" customHeight="1">
      <c r="A265" s="43"/>
      <c r="B265" s="41"/>
      <c r="C265" s="3"/>
      <c r="D265" s="43"/>
      <c r="E265" s="55"/>
      <c r="F265" s="43"/>
      <c r="G265" s="55"/>
      <c r="H265" s="55"/>
      <c r="I265" s="43"/>
      <c r="J265" s="55"/>
      <c r="K265" s="43"/>
      <c r="L265" s="43"/>
      <c r="M265" s="43"/>
      <c r="N265" s="43"/>
      <c r="O265" s="43"/>
      <c r="P265" s="43"/>
      <c r="Q265" s="55"/>
    </row>
    <row r="266" spans="1:17" ht="14.25" hidden="1" customHeight="1">
      <c r="A266" s="43"/>
      <c r="B266" s="41"/>
      <c r="C266" s="3"/>
      <c r="D266" s="43"/>
      <c r="E266" s="55"/>
      <c r="F266" s="43"/>
      <c r="G266" s="55"/>
      <c r="H266" s="55"/>
      <c r="I266" s="43"/>
      <c r="J266" s="55"/>
      <c r="K266" s="43"/>
      <c r="L266" s="43"/>
      <c r="M266" s="43"/>
      <c r="N266" s="43"/>
      <c r="O266" s="43"/>
      <c r="P266" s="43"/>
      <c r="Q266" s="55"/>
    </row>
    <row r="267" spans="1:17" ht="14.25" hidden="1" customHeight="1">
      <c r="A267" s="43"/>
      <c r="B267" s="41"/>
      <c r="C267" s="3"/>
      <c r="D267" s="43"/>
      <c r="E267" s="55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</row>
    <row r="268" spans="1:17" ht="14.25" hidden="1" customHeight="1">
      <c r="A268" s="43"/>
      <c r="B268" s="41"/>
      <c r="C268" s="3"/>
      <c r="D268" s="43"/>
      <c r="E268" s="55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</row>
    <row r="269" spans="1:17" ht="14.25" hidden="1" customHeight="1">
      <c r="A269" s="43"/>
      <c r="B269" s="41"/>
      <c r="C269" s="3"/>
      <c r="D269" s="43"/>
      <c r="E269" s="55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</row>
    <row r="270" spans="1:17" ht="14.25" hidden="1" customHeight="1">
      <c r="A270" s="43"/>
      <c r="B270" s="41"/>
      <c r="C270" s="3"/>
      <c r="D270" s="43"/>
      <c r="E270" s="55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</row>
    <row r="271" spans="1:17" ht="14.25" hidden="1" customHeight="1">
      <c r="A271" s="43"/>
      <c r="B271" s="41"/>
      <c r="C271" s="3"/>
      <c r="D271" s="43"/>
      <c r="E271" s="55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</row>
    <row r="272" spans="1:17" ht="14.25" hidden="1" customHeight="1">
      <c r="A272" s="43"/>
      <c r="B272" s="41"/>
      <c r="C272" s="3"/>
      <c r="D272" s="43"/>
      <c r="E272" s="55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</row>
    <row r="273" spans="1:17" ht="14.25" hidden="1" customHeight="1">
      <c r="A273" s="43"/>
      <c r="B273" s="41"/>
      <c r="C273" s="3"/>
      <c r="D273" s="43"/>
      <c r="E273" s="55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</row>
    <row r="274" spans="1:17" ht="14.25" hidden="1" customHeight="1">
      <c r="A274" s="43"/>
      <c r="B274" s="41"/>
      <c r="C274" s="3"/>
      <c r="D274" s="43"/>
      <c r="E274" s="55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</row>
    <row r="275" spans="1:17" ht="14.25" hidden="1" customHeight="1">
      <c r="A275" s="43"/>
      <c r="B275" s="41"/>
      <c r="C275" s="3"/>
      <c r="D275" s="43"/>
      <c r="E275" s="55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</row>
    <row r="276" spans="1:17" ht="14.25" hidden="1" customHeight="1">
      <c r="A276" s="43"/>
      <c r="B276" s="41"/>
      <c r="C276" s="3"/>
      <c r="D276" s="43"/>
      <c r="E276" s="55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</row>
    <row r="277" spans="1:17" ht="14.25" hidden="1" customHeight="1">
      <c r="A277" s="43"/>
      <c r="B277" s="41"/>
      <c r="C277" s="3"/>
      <c r="D277" s="43"/>
      <c r="E277" s="55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</row>
    <row r="278" spans="1:17" ht="14.25" hidden="1" customHeight="1">
      <c r="A278" s="43"/>
      <c r="B278" s="41"/>
      <c r="C278" s="3"/>
      <c r="D278" s="43"/>
      <c r="E278" s="55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</row>
    <row r="279" spans="1:17" ht="14.25" hidden="1" customHeight="1">
      <c r="A279" s="43"/>
      <c r="B279" s="41"/>
      <c r="C279" s="3"/>
      <c r="D279" s="43"/>
      <c r="E279" s="55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</row>
    <row r="280" spans="1:17" ht="14.25" hidden="1" customHeight="1">
      <c r="A280" s="43"/>
      <c r="B280" s="41"/>
      <c r="C280" s="3"/>
      <c r="D280" s="43"/>
      <c r="E280" s="55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</row>
    <row r="281" spans="1:17" ht="14.25" hidden="1" customHeight="1">
      <c r="A281" s="43"/>
      <c r="B281" s="41"/>
      <c r="C281" s="3"/>
      <c r="D281" s="43"/>
      <c r="E281" s="55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</row>
    <row r="282" spans="1:17" ht="14.25" hidden="1" customHeight="1">
      <c r="A282" s="43"/>
      <c r="B282" s="41"/>
      <c r="C282" s="3"/>
      <c r="D282" s="43"/>
      <c r="E282" s="55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</row>
    <row r="283" spans="1:17" ht="14.25" hidden="1" customHeight="1">
      <c r="A283" s="43"/>
      <c r="B283" s="41"/>
      <c r="C283" s="3"/>
      <c r="D283" s="43"/>
      <c r="E283" s="55"/>
      <c r="F283" s="43"/>
      <c r="G283" s="55"/>
      <c r="H283" s="55"/>
      <c r="I283" s="43"/>
      <c r="J283" s="55"/>
      <c r="K283" s="43"/>
      <c r="L283" s="43"/>
      <c r="M283" s="43"/>
      <c r="N283" s="43"/>
      <c r="O283" s="43"/>
      <c r="P283" s="43"/>
      <c r="Q283" s="43"/>
    </row>
    <row r="284" spans="1:17" ht="14.25" hidden="1" customHeight="1">
      <c r="A284" s="43"/>
      <c r="B284" s="41"/>
      <c r="C284" s="3"/>
      <c r="D284" s="43"/>
      <c r="E284" s="55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</row>
    <row r="285" spans="1:17" ht="14.25" hidden="1" customHeight="1">
      <c r="A285" s="43"/>
      <c r="B285" s="41"/>
      <c r="C285" s="3"/>
      <c r="D285" s="43"/>
      <c r="E285" s="55"/>
      <c r="F285" s="43"/>
      <c r="G285" s="55"/>
      <c r="H285" s="55"/>
      <c r="I285" s="43"/>
      <c r="J285" s="55"/>
      <c r="K285" s="43"/>
      <c r="L285" s="43"/>
      <c r="M285" s="43"/>
      <c r="N285" s="43"/>
      <c r="O285" s="43"/>
      <c r="P285" s="43"/>
      <c r="Q285" s="55"/>
    </row>
    <row r="286" spans="1:17" ht="14.25" hidden="1" customHeight="1">
      <c r="A286" s="43"/>
      <c r="B286" s="41"/>
      <c r="C286" s="3"/>
      <c r="D286" s="43"/>
      <c r="E286" s="5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</row>
    <row r="287" spans="1:17" ht="14.25" hidden="1" customHeight="1">
      <c r="A287" s="43"/>
      <c r="B287" s="41"/>
      <c r="C287" s="3"/>
      <c r="D287" s="43"/>
      <c r="E287" s="55"/>
      <c r="F287" s="43"/>
      <c r="G287" s="43"/>
      <c r="H287" s="43"/>
      <c r="I287" s="43"/>
      <c r="J287" s="55"/>
      <c r="K287" s="43"/>
      <c r="L287" s="43"/>
      <c r="M287" s="43"/>
      <c r="N287" s="43"/>
      <c r="O287" s="43"/>
      <c r="P287" s="43"/>
      <c r="Q287" s="55"/>
    </row>
    <row r="288" spans="1:17" ht="14.25" hidden="1" customHeight="1">
      <c r="A288" s="43"/>
      <c r="B288" s="41"/>
      <c r="C288" s="3"/>
      <c r="D288" s="43"/>
      <c r="E288" s="55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</row>
    <row r="289" spans="1:17" ht="14.25" hidden="1" customHeight="1">
      <c r="A289" s="43"/>
      <c r="B289" s="41"/>
      <c r="C289" s="3"/>
      <c r="D289" s="43"/>
      <c r="E289" s="55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</row>
    <row r="290" spans="1:17" ht="14.25" hidden="1" customHeight="1">
      <c r="A290" s="43"/>
      <c r="B290" s="41"/>
      <c r="C290" s="3"/>
      <c r="D290" s="43"/>
      <c r="E290" s="55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</row>
    <row r="291" spans="1:17" ht="14.25" hidden="1" customHeight="1">
      <c r="A291" s="43"/>
      <c r="B291" s="41"/>
      <c r="C291" s="3"/>
      <c r="D291" s="43"/>
      <c r="E291" s="55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</row>
    <row r="292" spans="1:17" ht="14.25" hidden="1" customHeight="1">
      <c r="A292" s="43"/>
      <c r="B292" s="41"/>
      <c r="C292" s="3"/>
      <c r="D292" s="43"/>
      <c r="E292" s="55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</row>
    <row r="293" spans="1:17" ht="14.25" hidden="1" customHeight="1">
      <c r="A293" s="43"/>
      <c r="B293" s="41"/>
      <c r="C293" s="3"/>
      <c r="D293" s="43"/>
      <c r="E293" s="55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</row>
    <row r="294" spans="1:17" ht="14.25" hidden="1" customHeight="1">
      <c r="A294" s="43"/>
      <c r="B294" s="41"/>
      <c r="C294" s="3"/>
      <c r="D294" s="43"/>
      <c r="E294" s="55"/>
      <c r="F294" s="43"/>
      <c r="G294" s="55"/>
      <c r="H294" s="55"/>
      <c r="I294" s="43"/>
      <c r="J294" s="55"/>
      <c r="K294" s="43"/>
      <c r="L294" s="43"/>
      <c r="M294" s="43"/>
      <c r="N294" s="43"/>
      <c r="O294" s="43"/>
      <c r="P294" s="43"/>
      <c r="Q294" s="55"/>
    </row>
    <row r="295" spans="1:17" ht="14.25" hidden="1" customHeight="1">
      <c r="A295" s="43"/>
      <c r="B295" s="41"/>
      <c r="C295" s="3"/>
      <c r="D295" s="43"/>
      <c r="E295" s="55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1:17" ht="14.25" hidden="1" customHeight="1">
      <c r="A296" s="43"/>
      <c r="B296" s="41"/>
      <c r="C296" s="3"/>
      <c r="D296" s="43"/>
      <c r="E296" s="55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55"/>
    </row>
    <row r="297" spans="1:17" ht="14.25" hidden="1" customHeight="1">
      <c r="A297" s="43"/>
      <c r="B297" s="41"/>
      <c r="C297" s="3"/>
      <c r="D297" s="43"/>
      <c r="E297" s="55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55"/>
    </row>
    <row r="298" spans="1:17" ht="14.25" hidden="1" customHeight="1">
      <c r="A298" s="43"/>
      <c r="B298" s="41"/>
      <c r="C298" s="3"/>
      <c r="D298" s="43"/>
      <c r="E298" s="55"/>
      <c r="F298" s="43"/>
      <c r="G298" s="55"/>
      <c r="H298" s="55"/>
      <c r="I298" s="43"/>
      <c r="J298" s="55"/>
      <c r="K298" s="43"/>
      <c r="L298" s="43"/>
      <c r="M298" s="43"/>
      <c r="N298" s="43"/>
      <c r="O298" s="43"/>
      <c r="P298" s="43"/>
      <c r="Q298" s="55"/>
    </row>
    <row r="299" spans="1:17" ht="14.25" hidden="1" customHeight="1">
      <c r="A299" s="43"/>
      <c r="B299" s="41"/>
      <c r="C299" s="3"/>
      <c r="D299" s="43"/>
      <c r="E299" s="55"/>
      <c r="F299" s="43"/>
      <c r="G299" s="55"/>
      <c r="H299" s="55"/>
      <c r="I299" s="43"/>
      <c r="J299" s="55"/>
      <c r="K299" s="43"/>
      <c r="L299" s="43"/>
      <c r="M299" s="43"/>
      <c r="N299" s="43"/>
      <c r="O299" s="43"/>
      <c r="P299" s="43"/>
      <c r="Q299" s="55"/>
    </row>
    <row r="300" spans="1:17" ht="14.25" hidden="1" customHeight="1">
      <c r="A300" s="43"/>
      <c r="B300" s="41"/>
      <c r="C300" s="3"/>
      <c r="D300" s="43"/>
      <c r="E300" s="55"/>
      <c r="F300" s="60"/>
      <c r="G300" s="57"/>
      <c r="H300" s="58"/>
      <c r="I300" s="58"/>
      <c r="J300" s="58"/>
      <c r="K300" s="58"/>
      <c r="L300" s="58"/>
      <c r="M300" s="61"/>
      <c r="N300" s="61"/>
      <c r="O300" s="58"/>
      <c r="P300" s="53"/>
      <c r="Q300" s="59"/>
    </row>
    <row r="301" spans="1:17" ht="14.25" hidden="1" customHeight="1">
      <c r="A301" s="43"/>
      <c r="B301" s="41"/>
      <c r="C301" s="3"/>
      <c r="D301" s="43"/>
      <c r="E301" s="55"/>
      <c r="F301" s="43"/>
      <c r="G301" s="55"/>
      <c r="H301" s="55"/>
      <c r="I301" s="43"/>
      <c r="J301" s="55"/>
      <c r="K301" s="43"/>
      <c r="L301" s="43"/>
      <c r="M301" s="43"/>
      <c r="N301" s="43"/>
      <c r="O301" s="43"/>
      <c r="P301" s="43"/>
      <c r="Q301" s="55"/>
    </row>
    <row r="302" spans="1:17" ht="14.25" hidden="1" customHeight="1">
      <c r="A302" s="43"/>
      <c r="B302" s="41"/>
      <c r="C302" s="3"/>
      <c r="D302" s="43"/>
      <c r="E302" s="5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</row>
    <row r="303" spans="1:17" ht="14.25" hidden="1" customHeight="1">
      <c r="A303" s="43"/>
      <c r="B303" s="41"/>
      <c r="C303" s="3"/>
      <c r="D303" s="43"/>
      <c r="E303" s="55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</row>
    <row r="304" spans="1:17" ht="14.25" hidden="1" customHeight="1">
      <c r="A304" s="43"/>
      <c r="B304" s="41"/>
      <c r="C304" s="3"/>
      <c r="D304" s="43"/>
      <c r="E304" s="55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</row>
    <row r="305" spans="1:17" ht="14.25" hidden="1" customHeight="1">
      <c r="A305" s="43"/>
      <c r="B305" s="41"/>
      <c r="C305" s="3"/>
      <c r="D305" s="43"/>
      <c r="E305" s="55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</row>
    <row r="306" spans="1:17" ht="14.25" hidden="1" customHeight="1">
      <c r="A306" s="43"/>
      <c r="B306" s="41"/>
      <c r="C306" s="3"/>
      <c r="D306" s="43"/>
      <c r="E306" s="55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</row>
    <row r="307" spans="1:17" ht="14.25" hidden="1" customHeight="1">
      <c r="A307" s="43"/>
      <c r="B307" s="41"/>
      <c r="C307" s="3"/>
      <c r="D307" s="43"/>
      <c r="E307" s="55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</row>
    <row r="308" spans="1:17" ht="14.25" hidden="1" customHeight="1">
      <c r="A308" s="43"/>
      <c r="B308" s="41"/>
      <c r="C308" s="3"/>
      <c r="D308" s="43"/>
      <c r="E308" s="55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1:17" ht="14.25" hidden="1" customHeight="1">
      <c r="A309" s="43"/>
      <c r="B309" s="41"/>
      <c r="C309" s="3"/>
      <c r="D309" s="43"/>
      <c r="E309" s="55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1:17" ht="14.25" hidden="1" customHeight="1">
      <c r="A310" s="43"/>
      <c r="B310" s="41"/>
      <c r="C310" s="3"/>
      <c r="D310" s="43"/>
      <c r="E310" s="55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</row>
    <row r="311" spans="1:17" ht="14.25" hidden="1" customHeight="1">
      <c r="A311" s="43"/>
      <c r="B311" s="41"/>
      <c r="C311" s="3"/>
      <c r="D311" s="43"/>
      <c r="E311" s="5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</row>
    <row r="312" spans="1:17" ht="14.25" hidden="1" customHeight="1">
      <c r="A312" s="43"/>
      <c r="B312" s="41"/>
      <c r="C312" s="3"/>
      <c r="D312" s="43"/>
      <c r="E312" s="55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1:17" ht="14.25" hidden="1" customHeight="1">
      <c r="A313" s="43"/>
      <c r="B313" s="41"/>
      <c r="C313" s="3"/>
      <c r="D313" s="43"/>
      <c r="E313" s="55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</row>
    <row r="314" spans="1:17" ht="14.25" hidden="1" customHeight="1">
      <c r="A314" s="43"/>
      <c r="B314" s="41"/>
      <c r="C314" s="3"/>
      <c r="D314" s="43"/>
      <c r="E314" s="55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</row>
    <row r="315" spans="1:17" ht="14.25" hidden="1" customHeight="1">
      <c r="A315" s="43"/>
      <c r="B315" s="41"/>
      <c r="C315" s="3"/>
      <c r="D315" s="43"/>
      <c r="E315" s="55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</row>
    <row r="316" spans="1:17" ht="14.25" hidden="1" customHeight="1">
      <c r="A316" s="43"/>
      <c r="B316" s="41"/>
      <c r="C316" s="3"/>
      <c r="D316" s="43"/>
      <c r="E316" s="55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</row>
    <row r="317" spans="1:17" ht="14.25" hidden="1" customHeight="1">
      <c r="A317" s="43"/>
      <c r="B317" s="41"/>
      <c r="C317" s="3"/>
      <c r="D317" s="43"/>
      <c r="E317" s="55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</row>
    <row r="318" spans="1:17" ht="14.25" hidden="1" customHeight="1">
      <c r="A318" s="43"/>
      <c r="B318" s="42"/>
      <c r="C318" s="44"/>
      <c r="D318" s="44"/>
      <c r="E318" s="55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1:17" ht="14.25" hidden="1" customHeight="1">
      <c r="A319" s="43"/>
      <c r="B319" s="42"/>
      <c r="C319" s="44"/>
      <c r="D319" s="44"/>
      <c r="E319" s="55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1:17" ht="14.25" hidden="1" customHeight="1">
      <c r="A320" s="43"/>
      <c r="B320" s="67"/>
      <c r="C320" s="68"/>
      <c r="D320" s="68"/>
      <c r="E320" s="55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</row>
    <row r="321" spans="1:17" ht="14.25" hidden="1" customHeight="1">
      <c r="A321" s="43"/>
      <c r="B321" s="67"/>
      <c r="C321" s="68"/>
      <c r="D321" s="68"/>
      <c r="E321" s="55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1:17">
      <c r="A322" s="483" t="s">
        <v>529</v>
      </c>
      <c r="B322" s="484"/>
      <c r="C322" s="484"/>
      <c r="D322" s="484"/>
      <c r="E322" s="484"/>
      <c r="F322" s="484"/>
      <c r="G322" s="484"/>
      <c r="H322" s="484"/>
      <c r="I322" s="484"/>
      <c r="J322" s="484"/>
      <c r="K322" s="484"/>
      <c r="L322" s="484"/>
      <c r="M322" s="484"/>
      <c r="N322" s="484"/>
      <c r="O322" s="484"/>
      <c r="P322" s="484"/>
      <c r="Q322" s="484"/>
    </row>
    <row r="323" spans="1:17" ht="15.75">
      <c r="A323" s="19"/>
      <c r="B323" s="20"/>
      <c r="C323" s="20"/>
      <c r="D323" s="20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1:17" ht="18.75">
      <c r="A324" s="33" t="s">
        <v>511</v>
      </c>
      <c r="B324" s="27"/>
      <c r="C324" s="27"/>
      <c r="D324" s="27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8.75">
      <c r="A325" s="427" t="s">
        <v>504</v>
      </c>
      <c r="B325" s="427"/>
      <c r="C325" s="427"/>
      <c r="D325" s="427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427"/>
    </row>
    <row r="326" spans="1:17" ht="18.75">
      <c r="A326" s="35"/>
      <c r="B326" s="35"/>
      <c r="C326" s="35"/>
      <c r="D326" s="35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ht="18.75">
      <c r="A327" s="33" t="s">
        <v>515</v>
      </c>
      <c r="B327" s="27"/>
      <c r="C327" s="27"/>
      <c r="D327" s="27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ht="18.75">
      <c r="A328" s="27"/>
      <c r="B328" s="422" t="s">
        <v>485</v>
      </c>
      <c r="C328" s="423"/>
      <c r="D328" s="423"/>
      <c r="E328" s="423"/>
      <c r="F328" s="423"/>
      <c r="G328" s="423"/>
      <c r="H328" s="423"/>
      <c r="I328" s="423"/>
      <c r="J328" s="423"/>
      <c r="K328" s="423"/>
      <c r="L328" s="423"/>
      <c r="M328" s="423"/>
      <c r="N328" s="423"/>
      <c r="O328" s="423"/>
      <c r="P328" s="423"/>
      <c r="Q328" s="423"/>
    </row>
    <row r="329" spans="1:17" ht="18.75">
      <c r="A329" s="27"/>
      <c r="B329" s="426" t="s">
        <v>508</v>
      </c>
      <c r="C329" s="426"/>
      <c r="D329" s="426"/>
      <c r="E329" s="426"/>
      <c r="F329" s="426"/>
      <c r="G329" s="426"/>
      <c r="H329" s="426"/>
      <c r="I329" s="426"/>
      <c r="J329" s="426"/>
      <c r="K329" s="426"/>
      <c r="L329" s="426"/>
      <c r="M329" s="426"/>
      <c r="N329" s="426"/>
      <c r="O329" s="426"/>
      <c r="P329" s="426"/>
      <c r="Q329" s="426"/>
    </row>
    <row r="330" spans="1:17" ht="18.75">
      <c r="A330" s="27"/>
      <c r="B330" s="35"/>
      <c r="C330" s="35"/>
      <c r="D330" s="35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t="18.75">
      <c r="A331" s="33" t="s">
        <v>512</v>
      </c>
      <c r="B331" s="27"/>
      <c r="C331" s="27"/>
      <c r="D331" s="27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8.75">
      <c r="A332" s="27"/>
      <c r="B332" s="27" t="s">
        <v>509</v>
      </c>
      <c r="C332" s="27"/>
      <c r="D332" s="27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8.75">
      <c r="A333" s="27"/>
      <c r="B333" s="27" t="s">
        <v>495</v>
      </c>
      <c r="C333" s="27"/>
      <c r="D333" s="27"/>
      <c r="E333" s="29"/>
      <c r="F333" s="29"/>
      <c r="G333" s="29"/>
      <c r="H333" s="29"/>
      <c r="I333" s="29"/>
      <c r="J333" s="38"/>
      <c r="K333" s="29"/>
      <c r="L333" s="29"/>
      <c r="M333" s="29"/>
      <c r="N333" s="29"/>
      <c r="O333" s="29"/>
      <c r="P333" s="29"/>
      <c r="Q333" s="29"/>
    </row>
    <row r="334" spans="1:17" ht="18.75">
      <c r="A334" s="27"/>
      <c r="B334" s="38" t="s">
        <v>510</v>
      </c>
      <c r="C334" s="29"/>
      <c r="D334" s="29"/>
      <c r="E334" s="29"/>
      <c r="F334" s="29"/>
      <c r="G334" s="29"/>
      <c r="H334" s="29"/>
      <c r="I334" s="29"/>
      <c r="J334" s="27"/>
      <c r="K334" s="27"/>
      <c r="L334" s="27"/>
      <c r="M334" s="27"/>
      <c r="N334" s="27"/>
      <c r="O334" s="29"/>
      <c r="P334" s="29"/>
      <c r="Q334" s="29"/>
    </row>
    <row r="335" spans="1:17" ht="18.75">
      <c r="A335" s="27"/>
      <c r="B335" s="27"/>
      <c r="C335" s="27"/>
      <c r="D335" s="27"/>
      <c r="E335" s="29"/>
      <c r="F335" s="29"/>
      <c r="G335" s="29"/>
      <c r="H335" s="29"/>
      <c r="I335" s="29"/>
      <c r="J335" s="38"/>
      <c r="K335" s="29"/>
      <c r="L335" s="29"/>
      <c r="M335" s="29"/>
      <c r="N335" s="29"/>
      <c r="O335" s="29"/>
      <c r="P335" s="29"/>
      <c r="Q335" s="29"/>
    </row>
    <row r="336" spans="1:17" ht="18.75">
      <c r="A336" s="33" t="s">
        <v>513</v>
      </c>
      <c r="B336" s="27"/>
      <c r="C336" s="27"/>
      <c r="D336" s="27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8.75">
      <c r="A337" s="27"/>
      <c r="B337" s="422" t="s">
        <v>507</v>
      </c>
      <c r="C337" s="423"/>
      <c r="D337" s="423"/>
      <c r="E337" s="423"/>
      <c r="F337" s="423"/>
      <c r="G337" s="423"/>
      <c r="H337" s="423"/>
      <c r="I337" s="423"/>
      <c r="J337" s="423"/>
      <c r="K337" s="423"/>
      <c r="L337" s="423"/>
      <c r="M337" s="423"/>
      <c r="N337" s="423"/>
      <c r="O337" s="423"/>
      <c r="P337" s="423"/>
      <c r="Q337" s="423"/>
    </row>
    <row r="338" spans="1:17" ht="18" customHeight="1">
      <c r="A338" s="27"/>
      <c r="B338" s="27"/>
      <c r="C338" s="27"/>
      <c r="D338" s="27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ht="18.75">
      <c r="A339" s="33" t="s">
        <v>514</v>
      </c>
      <c r="B339" s="27"/>
      <c r="C339" s="27"/>
      <c r="D339" s="27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18.75">
      <c r="A340" s="27"/>
      <c r="B340" s="27" t="s">
        <v>492</v>
      </c>
      <c r="C340" s="27"/>
      <c r="D340" s="27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8.75">
      <c r="A341" s="27"/>
      <c r="B341" s="27" t="s">
        <v>494</v>
      </c>
      <c r="C341" s="27"/>
      <c r="D341" s="27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8.75">
      <c r="A342" s="27"/>
      <c r="B342" s="27" t="s">
        <v>493</v>
      </c>
      <c r="C342" s="27"/>
      <c r="D342" s="27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8.75">
      <c r="A343" s="27"/>
      <c r="B343" s="27"/>
      <c r="C343" s="27"/>
      <c r="D343" s="27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8.75">
      <c r="A344" s="5"/>
      <c r="B344" s="5"/>
      <c r="C344" s="5"/>
      <c r="D344" s="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 ht="18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18.75">
      <c r="A346" s="5"/>
      <c r="B346" s="5"/>
      <c r="C346" s="5"/>
      <c r="D346" s="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 ht="18.75">
      <c r="A347" s="5"/>
      <c r="B347" s="5"/>
      <c r="C347" s="5"/>
      <c r="D347" s="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 ht="18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</row>
    <row r="349" spans="1:17" ht="18.75">
      <c r="A349" s="5"/>
      <c r="B349" s="5"/>
      <c r="C349" s="5"/>
      <c r="D349" s="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 ht="18.75">
      <c r="A350" s="5"/>
      <c r="B350" s="5"/>
      <c r="C350" s="5"/>
      <c r="D350" s="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 ht="18.75">
      <c r="A351" s="5"/>
      <c r="B351" s="5"/>
      <c r="C351" s="5"/>
      <c r="D351" s="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</sheetData>
  <mergeCells count="16">
    <mergeCell ref="A2:Q2"/>
    <mergeCell ref="A3:Q3"/>
    <mergeCell ref="A322:Q322"/>
    <mergeCell ref="B329:Q329"/>
    <mergeCell ref="B337:Q337"/>
    <mergeCell ref="A325:Q325"/>
    <mergeCell ref="B328:Q328"/>
    <mergeCell ref="A5:A6"/>
    <mergeCell ref="L5:N5"/>
    <mergeCell ref="O5:Q5"/>
    <mergeCell ref="B5:B6"/>
    <mergeCell ref="C5:C6"/>
    <mergeCell ref="D5:D6"/>
    <mergeCell ref="E5:E6"/>
    <mergeCell ref="F5:H5"/>
    <mergeCell ref="I5:K5"/>
  </mergeCells>
  <phoneticPr fontId="14" type="noConversion"/>
  <pageMargins left="0.74803149606299213" right="0.37" top="0.5" bottom="0.49" header="0.51181102362204722" footer="0.51181102362204722"/>
  <pageSetup paperSize="9" scale="87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B22" sqref="B22:R22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5.7109375" style="1" customWidth="1"/>
    <col min="19" max="19" width="10.5703125" style="1" customWidth="1"/>
    <col min="20" max="20" width="14.140625" style="1" customWidth="1"/>
    <col min="21" max="21" width="2.42578125" style="1" customWidth="1"/>
    <col min="22" max="22" width="9.5703125" style="1" customWidth="1"/>
    <col min="23" max="23" width="1.7109375" style="1" hidden="1" customWidth="1"/>
    <col min="24" max="24" width="9.140625" style="1" hidden="1" customWidth="1"/>
    <col min="25" max="16384" width="9.140625" style="1"/>
  </cols>
  <sheetData>
    <row r="1" spans="1:24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</row>
    <row r="2" spans="1:24" s="8" customFormat="1" ht="15" customHeight="1">
      <c r="A2" s="1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 s="5" customFormat="1" ht="43.5" customHeight="1">
      <c r="A3" s="440" t="s">
        <v>1939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</row>
    <row r="4" spans="1:24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4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  <c r="R5" s="436" t="s">
        <v>526</v>
      </c>
      <c r="S5" s="481" t="s">
        <v>285</v>
      </c>
    </row>
    <row r="6" spans="1:24" ht="57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  <c r="R6" s="437"/>
      <c r="S6" s="482"/>
    </row>
    <row r="7" spans="1:24" ht="15.75">
      <c r="A7" s="23">
        <v>1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</row>
    <row r="8" spans="1:24" ht="15.75">
      <c r="A8" s="23">
        <v>2</v>
      </c>
      <c r="B8" s="15"/>
      <c r="C8" s="15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</row>
    <row r="9" spans="1:24" ht="15.75">
      <c r="A9" s="23">
        <v>3</v>
      </c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</row>
    <row r="10" spans="1:24" ht="15.75">
      <c r="A10" s="23">
        <v>4</v>
      </c>
      <c r="B10" s="15"/>
      <c r="C10" s="15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</row>
    <row r="11" spans="1:24" ht="15.75">
      <c r="A11" s="23">
        <v>5</v>
      </c>
      <c r="B11" s="15"/>
      <c r="C11" s="15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</row>
    <row r="12" spans="1:24" ht="15.75">
      <c r="A12" s="23">
        <v>6</v>
      </c>
      <c r="B12" s="15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</row>
    <row r="13" spans="1:24" ht="15.75">
      <c r="A13" s="23">
        <v>7</v>
      </c>
      <c r="B13" s="15"/>
      <c r="C13" s="15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</row>
    <row r="14" spans="1:24" ht="15.75">
      <c r="A14" s="23">
        <v>8</v>
      </c>
      <c r="B14" s="15"/>
      <c r="C14" s="15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</row>
    <row r="15" spans="1:24" ht="15.75">
      <c r="A15" s="23">
        <v>9</v>
      </c>
      <c r="B15" s="15"/>
      <c r="C15" s="15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</row>
    <row r="16" spans="1:24" ht="15.75">
      <c r="A16" s="19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0"/>
    </row>
    <row r="17" spans="1:22" s="5" customFormat="1" ht="18.75">
      <c r="A17" s="33" t="s">
        <v>511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7"/>
    </row>
    <row r="18" spans="1:22" s="5" customFormat="1" ht="55.5" customHeight="1">
      <c r="A18" s="427" t="s">
        <v>504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12"/>
      <c r="T18" s="12"/>
      <c r="U18" s="12"/>
      <c r="V18" s="12"/>
    </row>
    <row r="19" spans="1:22" s="5" customFormat="1" ht="18.75">
      <c r="A19" s="35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7"/>
    </row>
    <row r="20" spans="1:22" s="5" customFormat="1" ht="18.75">
      <c r="A20" s="33" t="s">
        <v>515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7"/>
    </row>
    <row r="21" spans="1:22" s="5" customFormat="1" ht="33.75" customHeight="1">
      <c r="A21" s="27"/>
      <c r="B21" s="422" t="s">
        <v>485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</row>
    <row r="22" spans="1:22" s="5" customFormat="1" ht="39.75" customHeight="1">
      <c r="A22" s="27"/>
      <c r="B22" s="426" t="s">
        <v>508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13"/>
      <c r="T22" s="13"/>
      <c r="U22" s="13"/>
    </row>
    <row r="23" spans="1:22" s="5" customFormat="1" ht="18.75">
      <c r="A23" s="27"/>
      <c r="B23" s="35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27"/>
    </row>
    <row r="24" spans="1:22" s="5" customFormat="1" ht="18.75">
      <c r="A24" s="33" t="s">
        <v>512</v>
      </c>
      <c r="B24" s="27"/>
      <c r="C24" s="27"/>
      <c r="D24" s="2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7"/>
    </row>
    <row r="25" spans="1:22" s="5" customFormat="1" ht="18.75">
      <c r="A25" s="27"/>
      <c r="B25" s="27" t="s">
        <v>509</v>
      </c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7"/>
    </row>
    <row r="26" spans="1:22" s="5" customFormat="1" ht="24" customHeight="1">
      <c r="A26" s="27"/>
      <c r="B26" s="27" t="s">
        <v>495</v>
      </c>
      <c r="C26" s="27"/>
      <c r="D26" s="27"/>
      <c r="E26" s="29"/>
      <c r="F26" s="29"/>
      <c r="G26" s="29"/>
      <c r="H26" s="29"/>
      <c r="I26" s="29"/>
      <c r="J26" s="38"/>
      <c r="K26" s="29"/>
      <c r="L26" s="29"/>
      <c r="M26" s="29"/>
      <c r="N26" s="29"/>
      <c r="O26" s="29"/>
      <c r="P26" s="29"/>
      <c r="Q26" s="29"/>
      <c r="R26" s="27"/>
    </row>
    <row r="27" spans="1:22" s="5" customFormat="1" ht="18.75">
      <c r="A27" s="27"/>
      <c r="B27" s="38" t="s">
        <v>510</v>
      </c>
      <c r="C27" s="29"/>
      <c r="D27" s="29"/>
      <c r="E27" s="29"/>
      <c r="F27" s="29"/>
      <c r="G27" s="29"/>
      <c r="H27" s="29"/>
      <c r="I27" s="29"/>
      <c r="J27" s="27"/>
      <c r="K27" s="27"/>
      <c r="L27" s="27"/>
      <c r="M27" s="27"/>
      <c r="N27" s="27"/>
      <c r="O27" s="29"/>
      <c r="P27" s="29"/>
      <c r="Q27" s="29"/>
      <c r="R27" s="27"/>
    </row>
    <row r="28" spans="1:22" s="5" customFormat="1" ht="18.75">
      <c r="A28" s="27"/>
      <c r="B28" s="27"/>
      <c r="C28" s="27"/>
      <c r="D28" s="27"/>
      <c r="E28" s="29"/>
      <c r="F28" s="29"/>
      <c r="G28" s="29"/>
      <c r="H28" s="29"/>
      <c r="I28" s="29"/>
      <c r="J28" s="38"/>
      <c r="K28" s="29"/>
      <c r="L28" s="29"/>
      <c r="M28" s="29"/>
      <c r="N28" s="29"/>
      <c r="O28" s="29"/>
      <c r="P28" s="29"/>
      <c r="Q28" s="29"/>
      <c r="R28" s="27"/>
    </row>
    <row r="29" spans="1:22" s="5" customFormat="1" ht="18.75">
      <c r="A29" s="33" t="s">
        <v>513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7"/>
    </row>
    <row r="30" spans="1:22" s="5" customFormat="1" ht="38.25" customHeight="1">
      <c r="A30" s="27"/>
      <c r="B30" s="422" t="s">
        <v>507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</row>
    <row r="31" spans="1:22" s="5" customFormat="1" ht="18.75">
      <c r="A31" s="27"/>
      <c r="B31" s="27"/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7"/>
    </row>
    <row r="32" spans="1:22" s="5" customFormat="1" ht="18.75">
      <c r="A32" s="33" t="s">
        <v>514</v>
      </c>
      <c r="B32" s="27"/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7"/>
    </row>
    <row r="33" spans="1:21" s="5" customFormat="1" ht="18.75" customHeight="1">
      <c r="A33" s="27"/>
      <c r="B33" s="27" t="s">
        <v>492</v>
      </c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7"/>
    </row>
    <row r="34" spans="1:21" s="5" customFormat="1" ht="18.75">
      <c r="A34" s="27"/>
      <c r="B34" s="27" t="s">
        <v>494</v>
      </c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7"/>
    </row>
    <row r="35" spans="1:21" s="5" customFormat="1" ht="18.75">
      <c r="A35" s="27"/>
      <c r="B35" s="27" t="s">
        <v>493</v>
      </c>
      <c r="C35" s="27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7"/>
    </row>
    <row r="36" spans="1:21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/>
    </row>
    <row r="37" spans="1:21" s="5" customFormat="1" ht="18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21" s="5" customFormat="1" ht="18.75">
      <c r="A38" s="485"/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</row>
    <row r="39" spans="1:21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21" s="5" customFormat="1" ht="18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21" s="5" customFormat="1" ht="18.75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</row>
    <row r="42" spans="1:21" s="5" customFormat="1" ht="18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21" s="5" customFormat="1" ht="18.7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21" s="5" customFormat="1" ht="18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</sheetData>
  <mergeCells count="18">
    <mergeCell ref="A3:R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A38:U38"/>
    <mergeCell ref="A41:U41"/>
    <mergeCell ref="R5:R6"/>
    <mergeCell ref="S5:S6"/>
    <mergeCell ref="A18:R18"/>
    <mergeCell ref="B21:R21"/>
    <mergeCell ref="B22:R22"/>
    <mergeCell ref="B30:R30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59"/>
  <sheetViews>
    <sheetView zoomScale="85" zoomScaleNormal="85" workbookViewId="0">
      <selection activeCell="E29" sqref="E29"/>
    </sheetView>
  </sheetViews>
  <sheetFormatPr defaultRowHeight="12.75"/>
  <cols>
    <col min="1" max="1" width="4.85546875" style="146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2.42578125" style="1" customWidth="1"/>
    <col min="19" max="19" width="9.5703125" style="1" customWidth="1"/>
    <col min="20" max="20" width="1.7109375" style="1" hidden="1" customWidth="1"/>
    <col min="21" max="21" width="9.140625" style="1" hidden="1" customWidth="1"/>
    <col min="22" max="16384" width="9.140625" style="1"/>
  </cols>
  <sheetData>
    <row r="1" spans="1:21" s="8" customFormat="1" ht="15" customHeight="1">
      <c r="A1" s="14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</row>
    <row r="2" spans="1:21" s="8" customFormat="1" ht="20.25" customHeight="1">
      <c r="A2" s="433" t="s">
        <v>1957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  <c r="T2" s="7"/>
      <c r="U2" s="7"/>
    </row>
    <row r="3" spans="1:21" s="5" customFormat="1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21" s="5" customFormat="1" ht="18.75">
      <c r="A4" s="14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44.2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1" ht="47.2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1">
      <c r="A7" s="382"/>
      <c r="B7" s="383" t="s">
        <v>1857</v>
      </c>
      <c r="C7" s="384"/>
      <c r="D7" s="384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</row>
    <row r="8" spans="1:21" ht="38.25">
      <c r="A8" s="386" t="s">
        <v>751</v>
      </c>
      <c r="B8" s="387" t="s">
        <v>1858</v>
      </c>
      <c r="C8" s="388"/>
      <c r="D8" s="389" t="s">
        <v>545</v>
      </c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</row>
    <row r="9" spans="1:21" ht="25.5">
      <c r="A9" s="386" t="s">
        <v>753</v>
      </c>
      <c r="B9" s="391" t="s">
        <v>1859</v>
      </c>
      <c r="C9" s="388"/>
      <c r="D9" s="389" t="s">
        <v>545</v>
      </c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</row>
    <row r="10" spans="1:21" ht="25.5">
      <c r="A10" s="386" t="s">
        <v>755</v>
      </c>
      <c r="B10" s="392" t="s">
        <v>1860</v>
      </c>
      <c r="C10" s="388"/>
      <c r="D10" s="389" t="s">
        <v>545</v>
      </c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</row>
    <row r="11" spans="1:21">
      <c r="A11" s="386" t="s">
        <v>757</v>
      </c>
      <c r="B11" s="393" t="s">
        <v>1861</v>
      </c>
      <c r="C11" s="394"/>
      <c r="D11" s="395" t="s">
        <v>545</v>
      </c>
      <c r="E11" s="390"/>
      <c r="F11" s="386"/>
      <c r="G11" s="396"/>
      <c r="H11" s="389"/>
      <c r="I11" s="389"/>
      <c r="J11" s="390"/>
      <c r="K11" s="390"/>
      <c r="L11" s="390"/>
      <c r="M11" s="390"/>
      <c r="N11" s="390"/>
      <c r="O11" s="390"/>
      <c r="P11" s="390"/>
      <c r="Q11" s="390"/>
    </row>
    <row r="12" spans="1:21">
      <c r="A12" s="386"/>
      <c r="B12" s="397" t="s">
        <v>1862</v>
      </c>
      <c r="C12" s="394"/>
      <c r="D12" s="395"/>
      <c r="E12" s="390"/>
      <c r="F12" s="386"/>
      <c r="G12" s="396"/>
      <c r="H12" s="389"/>
      <c r="I12" s="389"/>
      <c r="J12" s="390"/>
      <c r="K12" s="390"/>
      <c r="L12" s="390"/>
      <c r="M12" s="390"/>
      <c r="N12" s="390"/>
      <c r="O12" s="390"/>
      <c r="P12" s="390"/>
      <c r="Q12" s="390"/>
    </row>
    <row r="13" spans="1:21">
      <c r="A13" s="386" t="s">
        <v>759</v>
      </c>
      <c r="B13" s="392" t="s">
        <v>1863</v>
      </c>
      <c r="C13" s="394"/>
      <c r="D13" s="395" t="s">
        <v>545</v>
      </c>
      <c r="E13" s="390"/>
      <c r="F13" s="398"/>
      <c r="G13" s="396"/>
      <c r="H13" s="389"/>
      <c r="I13" s="389"/>
      <c r="J13" s="390"/>
      <c r="K13" s="390"/>
      <c r="L13" s="390"/>
      <c r="M13" s="390"/>
      <c r="N13" s="390"/>
      <c r="O13" s="390"/>
      <c r="P13" s="390"/>
      <c r="Q13" s="390"/>
    </row>
    <row r="14" spans="1:21">
      <c r="A14" s="386" t="s">
        <v>765</v>
      </c>
      <c r="B14" s="392" t="s">
        <v>1864</v>
      </c>
      <c r="C14" s="394"/>
      <c r="D14" s="395" t="s">
        <v>545</v>
      </c>
      <c r="E14" s="390"/>
      <c r="F14" s="398"/>
      <c r="G14" s="396"/>
      <c r="H14" s="389"/>
      <c r="I14" s="389"/>
      <c r="J14" s="390"/>
      <c r="K14" s="390"/>
      <c r="L14" s="390"/>
      <c r="M14" s="390"/>
      <c r="N14" s="390"/>
      <c r="O14" s="390"/>
      <c r="P14" s="390"/>
      <c r="Q14" s="390"/>
    </row>
    <row r="15" spans="1:21" ht="25.5">
      <c r="A15" s="386" t="s">
        <v>766</v>
      </c>
      <c r="B15" s="392" t="s">
        <v>1865</v>
      </c>
      <c r="C15" s="394"/>
      <c r="D15" s="395" t="s">
        <v>545</v>
      </c>
      <c r="E15" s="390"/>
      <c r="F15" s="398"/>
      <c r="G15" s="396"/>
      <c r="H15" s="389"/>
      <c r="I15" s="389"/>
      <c r="J15" s="390"/>
      <c r="K15" s="390"/>
      <c r="L15" s="390"/>
      <c r="M15" s="390"/>
      <c r="N15" s="390"/>
      <c r="O15" s="390"/>
      <c r="P15" s="390"/>
      <c r="Q15" s="390"/>
    </row>
    <row r="16" spans="1:21">
      <c r="A16" s="386" t="s">
        <v>767</v>
      </c>
      <c r="B16" s="392" t="s">
        <v>1866</v>
      </c>
      <c r="C16" s="394"/>
      <c r="D16" s="395" t="s">
        <v>545</v>
      </c>
      <c r="E16" s="390"/>
      <c r="F16" s="386"/>
      <c r="G16" s="396"/>
      <c r="H16" s="389"/>
      <c r="I16" s="389"/>
      <c r="J16" s="390"/>
      <c r="K16" s="390"/>
      <c r="L16" s="390"/>
      <c r="M16" s="390"/>
      <c r="N16" s="390"/>
      <c r="O16" s="390"/>
      <c r="P16" s="390"/>
      <c r="Q16" s="390"/>
    </row>
    <row r="17" spans="1:17">
      <c r="A17" s="386" t="s">
        <v>768</v>
      </c>
      <c r="B17" s="392" t="s">
        <v>1867</v>
      </c>
      <c r="C17" s="394"/>
      <c r="D17" s="395" t="s">
        <v>545</v>
      </c>
      <c r="E17" s="390"/>
      <c r="F17" s="386"/>
      <c r="G17" s="396"/>
      <c r="H17" s="389"/>
      <c r="I17" s="389"/>
      <c r="J17" s="390"/>
      <c r="K17" s="390"/>
      <c r="L17" s="390"/>
      <c r="M17" s="390"/>
      <c r="N17" s="390"/>
      <c r="O17" s="390"/>
      <c r="P17" s="390"/>
      <c r="Q17" s="390"/>
    </row>
    <row r="18" spans="1:17">
      <c r="A18" s="386" t="s">
        <v>769</v>
      </c>
      <c r="B18" s="392" t="s">
        <v>1868</v>
      </c>
      <c r="C18" s="394"/>
      <c r="D18" s="395" t="s">
        <v>545</v>
      </c>
      <c r="E18" s="390"/>
      <c r="F18" s="386"/>
      <c r="G18" s="396"/>
      <c r="H18" s="389"/>
      <c r="I18" s="389"/>
      <c r="J18" s="390"/>
      <c r="K18" s="390"/>
      <c r="L18" s="390"/>
      <c r="M18" s="390"/>
      <c r="N18" s="390"/>
      <c r="O18" s="390"/>
      <c r="P18" s="390"/>
      <c r="Q18" s="390"/>
    </row>
    <row r="19" spans="1:17">
      <c r="A19" s="386" t="s">
        <v>770</v>
      </c>
      <c r="B19" s="392" t="s">
        <v>1869</v>
      </c>
      <c r="C19" s="394"/>
      <c r="D19" s="395" t="s">
        <v>545</v>
      </c>
      <c r="E19" s="390"/>
      <c r="F19" s="386"/>
      <c r="G19" s="396"/>
      <c r="H19" s="389"/>
      <c r="I19" s="389"/>
      <c r="J19" s="390"/>
      <c r="K19" s="390"/>
      <c r="L19" s="390"/>
      <c r="M19" s="390"/>
      <c r="N19" s="390"/>
      <c r="O19" s="390"/>
      <c r="P19" s="390"/>
      <c r="Q19" s="390"/>
    </row>
    <row r="20" spans="1:17">
      <c r="A20" s="386" t="s">
        <v>771</v>
      </c>
      <c r="B20" s="392" t="s">
        <v>1870</v>
      </c>
      <c r="C20" s="394"/>
      <c r="D20" s="395" t="s">
        <v>545</v>
      </c>
      <c r="E20" s="390"/>
      <c r="F20" s="398"/>
      <c r="G20" s="396"/>
      <c r="H20" s="389"/>
      <c r="I20" s="389"/>
      <c r="J20" s="390"/>
      <c r="K20" s="390"/>
      <c r="L20" s="390"/>
      <c r="M20" s="390"/>
      <c r="N20" s="390"/>
      <c r="O20" s="390"/>
      <c r="P20" s="390"/>
      <c r="Q20" s="390"/>
    </row>
    <row r="21" spans="1:17">
      <c r="A21" s="386" t="s">
        <v>772</v>
      </c>
      <c r="B21" s="392" t="s">
        <v>1871</v>
      </c>
      <c r="C21" s="394"/>
      <c r="D21" s="395" t="s">
        <v>545</v>
      </c>
      <c r="E21" s="390"/>
      <c r="F21" s="398"/>
      <c r="G21" s="396"/>
      <c r="H21" s="389"/>
      <c r="I21" s="389"/>
      <c r="J21" s="390"/>
      <c r="K21" s="390"/>
      <c r="L21" s="390"/>
      <c r="M21" s="390"/>
      <c r="N21" s="390"/>
      <c r="O21" s="390"/>
      <c r="P21" s="390"/>
      <c r="Q21" s="390"/>
    </row>
    <row r="22" spans="1:17">
      <c r="A22" s="386" t="s">
        <v>773</v>
      </c>
      <c r="B22" s="392" t="s">
        <v>1872</v>
      </c>
      <c r="C22" s="394"/>
      <c r="D22" s="395" t="s">
        <v>545</v>
      </c>
      <c r="E22" s="390"/>
      <c r="F22" s="398"/>
      <c r="G22" s="396"/>
      <c r="H22" s="389"/>
      <c r="I22" s="389"/>
      <c r="J22" s="390"/>
      <c r="K22" s="390"/>
      <c r="L22" s="390"/>
      <c r="M22" s="390"/>
      <c r="N22" s="390"/>
      <c r="O22" s="390"/>
      <c r="P22" s="390"/>
      <c r="Q22" s="390"/>
    </row>
    <row r="23" spans="1:17">
      <c r="A23" s="386" t="s">
        <v>774</v>
      </c>
      <c r="B23" s="392" t="s">
        <v>1873</v>
      </c>
      <c r="C23" s="394"/>
      <c r="D23" s="395" t="s">
        <v>545</v>
      </c>
      <c r="E23" s="390"/>
      <c r="F23" s="398"/>
      <c r="G23" s="396"/>
      <c r="H23" s="389"/>
      <c r="I23" s="389"/>
      <c r="J23" s="390"/>
      <c r="K23" s="390"/>
      <c r="L23" s="390"/>
      <c r="M23" s="390"/>
      <c r="N23" s="390"/>
      <c r="O23" s="390"/>
      <c r="P23" s="390"/>
      <c r="Q23" s="390"/>
    </row>
    <row r="24" spans="1:17">
      <c r="A24" s="386" t="s">
        <v>124</v>
      </c>
      <c r="B24" s="392" t="s">
        <v>1874</v>
      </c>
      <c r="C24" s="394"/>
      <c r="D24" s="395" t="s">
        <v>545</v>
      </c>
      <c r="E24" s="390"/>
      <c r="F24" s="398"/>
      <c r="G24" s="396"/>
      <c r="H24" s="389"/>
      <c r="I24" s="389"/>
      <c r="J24" s="390"/>
      <c r="K24" s="390"/>
      <c r="L24" s="390"/>
      <c r="M24" s="390"/>
      <c r="N24" s="390"/>
      <c r="O24" s="390"/>
      <c r="P24" s="390"/>
      <c r="Q24" s="390"/>
    </row>
    <row r="25" spans="1:17">
      <c r="A25" s="386" t="s">
        <v>125</v>
      </c>
      <c r="B25" s="392" t="s">
        <v>1875</v>
      </c>
      <c r="C25" s="394"/>
      <c r="D25" s="395" t="s">
        <v>545</v>
      </c>
      <c r="E25" s="390"/>
      <c r="F25" s="398"/>
      <c r="G25" s="396"/>
      <c r="H25" s="389"/>
      <c r="I25" s="389"/>
      <c r="J25" s="390"/>
      <c r="K25" s="390"/>
      <c r="L25" s="390"/>
      <c r="M25" s="390"/>
      <c r="N25" s="390"/>
      <c r="O25" s="390"/>
      <c r="P25" s="390"/>
      <c r="Q25" s="390"/>
    </row>
    <row r="26" spans="1:17">
      <c r="A26" s="386" t="s">
        <v>126</v>
      </c>
      <c r="B26" s="392" t="s">
        <v>1876</v>
      </c>
      <c r="C26" s="394"/>
      <c r="D26" s="395" t="s">
        <v>545</v>
      </c>
      <c r="E26" s="390"/>
      <c r="F26" s="398"/>
      <c r="G26" s="396"/>
      <c r="H26" s="389"/>
      <c r="I26" s="389"/>
      <c r="J26" s="390"/>
      <c r="K26" s="390"/>
      <c r="L26" s="390"/>
      <c r="M26" s="390"/>
      <c r="N26" s="390"/>
      <c r="O26" s="390"/>
      <c r="P26" s="390"/>
      <c r="Q26" s="390"/>
    </row>
    <row r="27" spans="1:17">
      <c r="A27" s="386" t="s">
        <v>127</v>
      </c>
      <c r="B27" s="392" t="s">
        <v>1877</v>
      </c>
      <c r="C27" s="394"/>
      <c r="D27" s="395" t="s">
        <v>545</v>
      </c>
      <c r="E27" s="390"/>
      <c r="F27" s="398"/>
      <c r="G27" s="396"/>
      <c r="H27" s="389"/>
      <c r="I27" s="389"/>
      <c r="J27" s="390"/>
      <c r="K27" s="390"/>
      <c r="L27" s="390"/>
      <c r="M27" s="390"/>
      <c r="N27" s="390"/>
      <c r="O27" s="390"/>
      <c r="P27" s="390"/>
      <c r="Q27" s="390"/>
    </row>
    <row r="28" spans="1:17">
      <c r="A28" s="386" t="s">
        <v>128</v>
      </c>
      <c r="B28" s="392" t="s">
        <v>1878</v>
      </c>
      <c r="C28" s="394"/>
      <c r="D28" s="395" t="s">
        <v>545</v>
      </c>
      <c r="E28" s="390"/>
      <c r="F28" s="386"/>
      <c r="G28" s="396"/>
      <c r="H28" s="389"/>
      <c r="I28" s="389"/>
      <c r="J28" s="390"/>
      <c r="K28" s="390"/>
      <c r="L28" s="390"/>
      <c r="M28" s="390"/>
      <c r="N28" s="390"/>
      <c r="O28" s="390"/>
      <c r="P28" s="390"/>
      <c r="Q28" s="390"/>
    </row>
    <row r="29" spans="1:17">
      <c r="A29" s="386" t="s">
        <v>129</v>
      </c>
      <c r="B29" s="392" t="s">
        <v>1879</v>
      </c>
      <c r="C29" s="394"/>
      <c r="D29" s="395" t="s">
        <v>545</v>
      </c>
      <c r="E29" s="390"/>
      <c r="F29" s="398"/>
      <c r="G29" s="396"/>
      <c r="H29" s="389"/>
      <c r="I29" s="389"/>
      <c r="J29" s="390"/>
      <c r="K29" s="390"/>
      <c r="L29" s="390"/>
      <c r="M29" s="390"/>
      <c r="N29" s="390"/>
      <c r="O29" s="390"/>
      <c r="P29" s="390"/>
      <c r="Q29" s="390"/>
    </row>
    <row r="30" spans="1:17">
      <c r="A30" s="386" t="s">
        <v>130</v>
      </c>
      <c r="B30" s="392" t="s">
        <v>1880</v>
      </c>
      <c r="C30" s="394"/>
      <c r="D30" s="395" t="s">
        <v>545</v>
      </c>
      <c r="E30" s="390"/>
      <c r="F30" s="386"/>
      <c r="G30" s="396"/>
      <c r="H30" s="389"/>
      <c r="I30" s="389"/>
      <c r="J30" s="390"/>
      <c r="K30" s="390"/>
      <c r="L30" s="390"/>
      <c r="M30" s="390"/>
      <c r="N30" s="390"/>
      <c r="O30" s="390"/>
      <c r="P30" s="390"/>
      <c r="Q30" s="390"/>
    </row>
    <row r="31" spans="1:17">
      <c r="A31" s="386" t="s">
        <v>131</v>
      </c>
      <c r="B31" s="392" t="s">
        <v>1881</v>
      </c>
      <c r="C31" s="394"/>
      <c r="D31" s="395" t="s">
        <v>545</v>
      </c>
      <c r="E31" s="390"/>
      <c r="F31" s="399"/>
      <c r="G31" s="396"/>
      <c r="H31" s="399"/>
      <c r="I31" s="399"/>
      <c r="J31" s="399"/>
      <c r="K31" s="399"/>
      <c r="L31" s="399"/>
      <c r="M31" s="399"/>
      <c r="N31" s="399"/>
      <c r="O31" s="399"/>
      <c r="P31" s="399"/>
      <c r="Q31" s="399"/>
    </row>
    <row r="32" spans="1:17">
      <c r="A32" s="386" t="s">
        <v>132</v>
      </c>
      <c r="B32" s="392" t="s">
        <v>1882</v>
      </c>
      <c r="C32" s="394"/>
      <c r="D32" s="395" t="s">
        <v>545</v>
      </c>
      <c r="E32" s="390"/>
      <c r="F32" s="398"/>
      <c r="G32" s="396"/>
      <c r="H32" s="389"/>
      <c r="I32" s="389"/>
      <c r="J32" s="390"/>
      <c r="K32" s="390"/>
      <c r="L32" s="390"/>
      <c r="M32" s="390"/>
      <c r="N32" s="390"/>
      <c r="O32" s="390"/>
      <c r="P32" s="390"/>
      <c r="Q32" s="390"/>
    </row>
    <row r="33" spans="1:17">
      <c r="A33" s="386" t="s">
        <v>133</v>
      </c>
      <c r="B33" s="392" t="s">
        <v>1883</v>
      </c>
      <c r="C33" s="394"/>
      <c r="D33" s="395" t="s">
        <v>545</v>
      </c>
      <c r="E33" s="390"/>
      <c r="F33" s="386"/>
      <c r="G33" s="396"/>
      <c r="H33" s="389"/>
      <c r="I33" s="389"/>
      <c r="J33" s="390"/>
      <c r="K33" s="390"/>
      <c r="L33" s="390"/>
      <c r="M33" s="390"/>
      <c r="N33" s="390"/>
      <c r="O33" s="390"/>
      <c r="P33" s="390"/>
      <c r="Q33" s="390"/>
    </row>
    <row r="34" spans="1:17">
      <c r="A34" s="386" t="s">
        <v>134</v>
      </c>
      <c r="B34" s="392" t="s">
        <v>1884</v>
      </c>
      <c r="C34" s="394"/>
      <c r="D34" s="395" t="s">
        <v>545</v>
      </c>
      <c r="E34" s="390"/>
      <c r="F34" s="386"/>
      <c r="G34" s="396"/>
      <c r="H34" s="389"/>
      <c r="I34" s="389"/>
      <c r="J34" s="390"/>
      <c r="K34" s="390"/>
      <c r="L34" s="390"/>
      <c r="M34" s="390"/>
      <c r="N34" s="390"/>
      <c r="O34" s="390"/>
      <c r="P34" s="390"/>
      <c r="Q34" s="390"/>
    </row>
    <row r="35" spans="1:17" ht="25.5">
      <c r="A35" s="386" t="s">
        <v>135</v>
      </c>
      <c r="B35" s="392" t="s">
        <v>1885</v>
      </c>
      <c r="C35" s="394"/>
      <c r="D35" s="395" t="s">
        <v>545</v>
      </c>
      <c r="E35" s="390"/>
      <c r="F35" s="398"/>
      <c r="G35" s="396"/>
      <c r="H35" s="389"/>
      <c r="I35" s="389"/>
      <c r="J35" s="390"/>
      <c r="K35" s="390"/>
      <c r="L35" s="390"/>
      <c r="M35" s="390"/>
      <c r="N35" s="390"/>
      <c r="O35" s="390"/>
      <c r="P35" s="390"/>
      <c r="Q35" s="390"/>
    </row>
    <row r="36" spans="1:17">
      <c r="A36" s="386" t="s">
        <v>136</v>
      </c>
      <c r="B36" s="400" t="s">
        <v>1886</v>
      </c>
      <c r="C36" s="394"/>
      <c r="D36" s="395" t="s">
        <v>545</v>
      </c>
      <c r="E36" s="390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</row>
    <row r="37" spans="1:17">
      <c r="A37" s="386" t="s">
        <v>137</v>
      </c>
      <c r="B37" s="400" t="s">
        <v>1887</v>
      </c>
      <c r="C37" s="394"/>
      <c r="D37" s="395" t="s">
        <v>545</v>
      </c>
      <c r="E37" s="390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</row>
    <row r="38" spans="1:17">
      <c r="A38" s="386" t="s">
        <v>138</v>
      </c>
      <c r="B38" s="400" t="s">
        <v>1888</v>
      </c>
      <c r="C38" s="394"/>
      <c r="D38" s="395" t="s">
        <v>545</v>
      </c>
      <c r="E38" s="390"/>
      <c r="F38" s="399"/>
      <c r="G38" s="396"/>
      <c r="H38" s="399"/>
      <c r="I38" s="399"/>
      <c r="J38" s="399"/>
      <c r="K38" s="399"/>
      <c r="L38" s="399"/>
      <c r="M38" s="399"/>
      <c r="N38" s="399"/>
      <c r="O38" s="399"/>
      <c r="P38" s="399"/>
      <c r="Q38" s="399"/>
    </row>
    <row r="39" spans="1:17">
      <c r="A39" s="386" t="s">
        <v>139</v>
      </c>
      <c r="B39" s="400" t="s">
        <v>1889</v>
      </c>
      <c r="C39" s="394"/>
      <c r="D39" s="395" t="s">
        <v>545</v>
      </c>
      <c r="E39" s="390"/>
      <c r="F39" s="399"/>
      <c r="G39" s="396"/>
      <c r="H39" s="399"/>
      <c r="I39" s="399"/>
      <c r="J39" s="399"/>
      <c r="K39" s="399"/>
      <c r="L39" s="399"/>
      <c r="M39" s="399"/>
      <c r="N39" s="399"/>
      <c r="O39" s="399"/>
      <c r="P39" s="399"/>
      <c r="Q39" s="399"/>
    </row>
    <row r="40" spans="1:17">
      <c r="A40" s="386" t="s">
        <v>140</v>
      </c>
      <c r="B40" s="400" t="s">
        <v>1890</v>
      </c>
      <c r="C40" s="388"/>
      <c r="D40" s="389" t="s">
        <v>545</v>
      </c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</row>
    <row r="41" spans="1:17">
      <c r="A41" s="401"/>
      <c r="B41" s="402" t="s">
        <v>1891</v>
      </c>
      <c r="C41" s="403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</row>
    <row r="42" spans="1:17">
      <c r="A42" s="386" t="s">
        <v>141</v>
      </c>
      <c r="B42" s="406" t="s">
        <v>1892</v>
      </c>
      <c r="C42" s="388"/>
      <c r="D42" s="389" t="s">
        <v>545</v>
      </c>
      <c r="E42" s="390"/>
      <c r="F42" s="399"/>
      <c r="G42" s="396"/>
      <c r="H42" s="399"/>
      <c r="I42" s="399"/>
      <c r="J42" s="399"/>
      <c r="K42" s="399"/>
      <c r="L42" s="399"/>
      <c r="M42" s="399"/>
      <c r="N42" s="399"/>
      <c r="O42" s="399"/>
      <c r="P42" s="399"/>
      <c r="Q42" s="399"/>
    </row>
    <row r="43" spans="1:17">
      <c r="A43" s="386" t="s">
        <v>142</v>
      </c>
      <c r="B43" s="406" t="s">
        <v>1893</v>
      </c>
      <c r="C43" s="388"/>
      <c r="D43" s="389" t="s">
        <v>545</v>
      </c>
      <c r="E43" s="390"/>
      <c r="F43" s="399"/>
      <c r="G43" s="396"/>
      <c r="H43" s="399"/>
      <c r="I43" s="399"/>
      <c r="J43" s="399"/>
      <c r="K43" s="399"/>
      <c r="L43" s="399"/>
      <c r="M43" s="399"/>
      <c r="N43" s="399"/>
      <c r="O43" s="399"/>
      <c r="P43" s="399"/>
      <c r="Q43" s="399"/>
    </row>
    <row r="44" spans="1:17">
      <c r="A44" s="386" t="s">
        <v>143</v>
      </c>
      <c r="B44" s="406" t="s">
        <v>1894</v>
      </c>
      <c r="C44" s="388"/>
      <c r="D44" s="389" t="s">
        <v>545</v>
      </c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</row>
    <row r="45" spans="1:17">
      <c r="A45" s="386" t="s">
        <v>144</v>
      </c>
      <c r="B45" s="392" t="s">
        <v>1895</v>
      </c>
      <c r="C45" s="388"/>
      <c r="D45" s="389" t="s">
        <v>545</v>
      </c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</row>
    <row r="46" spans="1:17">
      <c r="A46" s="386" t="s">
        <v>145</v>
      </c>
      <c r="B46" s="400" t="s">
        <v>1896</v>
      </c>
      <c r="C46" s="407"/>
      <c r="D46" s="395" t="s">
        <v>545</v>
      </c>
      <c r="E46" s="390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</row>
    <row r="47" spans="1:17">
      <c r="A47" s="386" t="s">
        <v>146</v>
      </c>
      <c r="B47" s="400" t="s">
        <v>1897</v>
      </c>
      <c r="C47" s="407"/>
      <c r="D47" s="395" t="s">
        <v>545</v>
      </c>
      <c r="E47" s="390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</row>
    <row r="48" spans="1:17">
      <c r="A48" s="386" t="s">
        <v>147</v>
      </c>
      <c r="B48" s="400" t="s">
        <v>1898</v>
      </c>
      <c r="C48" s="407"/>
      <c r="D48" s="395" t="s">
        <v>545</v>
      </c>
      <c r="E48" s="390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</row>
    <row r="49" spans="1:17">
      <c r="A49" s="386" t="s">
        <v>148</v>
      </c>
      <c r="B49" s="400" t="s">
        <v>1899</v>
      </c>
      <c r="C49" s="407"/>
      <c r="D49" s="395" t="s">
        <v>545</v>
      </c>
      <c r="E49" s="390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</row>
    <row r="50" spans="1:17" ht="25.5">
      <c r="A50" s="386" t="s">
        <v>149</v>
      </c>
      <c r="B50" s="392" t="s">
        <v>1900</v>
      </c>
      <c r="C50" s="407"/>
      <c r="D50" s="395" t="s">
        <v>545</v>
      </c>
      <c r="E50" s="390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</row>
    <row r="51" spans="1:17">
      <c r="A51" s="386" t="s">
        <v>150</v>
      </c>
      <c r="B51" s="392" t="s">
        <v>1901</v>
      </c>
      <c r="C51" s="407"/>
      <c r="D51" s="395" t="s">
        <v>545</v>
      </c>
      <c r="E51" s="390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</row>
    <row r="52" spans="1:17">
      <c r="A52" s="386" t="s">
        <v>151</v>
      </c>
      <c r="B52" s="400" t="s">
        <v>1902</v>
      </c>
      <c r="C52" s="407"/>
      <c r="D52" s="395" t="s">
        <v>545</v>
      </c>
      <c r="E52" s="390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</row>
    <row r="53" spans="1:17">
      <c r="A53" s="386" t="s">
        <v>152</v>
      </c>
      <c r="B53" s="400" t="s">
        <v>1903</v>
      </c>
      <c r="C53" s="407"/>
      <c r="D53" s="395" t="s">
        <v>545</v>
      </c>
      <c r="E53" s="390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</row>
    <row r="54" spans="1:17">
      <c r="A54" s="386" t="s">
        <v>153</v>
      </c>
      <c r="B54" s="392" t="s">
        <v>1904</v>
      </c>
      <c r="C54" s="407"/>
      <c r="D54" s="395" t="s">
        <v>545</v>
      </c>
      <c r="E54" s="390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</row>
    <row r="55" spans="1:17">
      <c r="A55" s="386" t="s">
        <v>154</v>
      </c>
      <c r="B55" s="392" t="s">
        <v>1905</v>
      </c>
      <c r="C55" s="407"/>
      <c r="D55" s="395" t="s">
        <v>545</v>
      </c>
      <c r="E55" s="390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</row>
    <row r="56" spans="1:17">
      <c r="A56" s="386" t="s">
        <v>155</v>
      </c>
      <c r="B56" s="392" t="s">
        <v>1906</v>
      </c>
      <c r="C56" s="409"/>
      <c r="D56" s="395" t="s">
        <v>545</v>
      </c>
      <c r="E56" s="390"/>
      <c r="F56" s="410"/>
      <c r="G56" s="411"/>
      <c r="H56" s="412"/>
      <c r="I56" s="412"/>
      <c r="J56" s="413"/>
      <c r="K56" s="413"/>
      <c r="L56" s="413"/>
      <c r="M56" s="413"/>
      <c r="N56" s="413"/>
      <c r="O56" s="413"/>
      <c r="P56" s="413"/>
      <c r="Q56" s="413"/>
    </row>
    <row r="57" spans="1:17">
      <c r="A57" s="386" t="s">
        <v>156</v>
      </c>
      <c r="B57" s="392" t="s">
        <v>1907</v>
      </c>
      <c r="C57" s="407"/>
      <c r="D57" s="395" t="s">
        <v>545</v>
      </c>
      <c r="E57" s="390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</row>
    <row r="58" spans="1:17">
      <c r="A58" s="386" t="s">
        <v>157</v>
      </c>
      <c r="B58" s="400" t="s">
        <v>1908</v>
      </c>
      <c r="C58" s="394"/>
      <c r="D58" s="395" t="s">
        <v>545</v>
      </c>
      <c r="E58" s="390"/>
      <c r="F58" s="386"/>
      <c r="G58" s="396"/>
      <c r="H58" s="389"/>
      <c r="I58" s="389"/>
      <c r="J58" s="390"/>
      <c r="K58" s="390"/>
      <c r="L58" s="390"/>
      <c r="M58" s="390"/>
      <c r="N58" s="390"/>
      <c r="O58" s="390"/>
      <c r="P58" s="390"/>
      <c r="Q58" s="390"/>
    </row>
    <row r="59" spans="1:17">
      <c r="A59" s="386" t="s">
        <v>158</v>
      </c>
      <c r="B59" s="392" t="s">
        <v>1909</v>
      </c>
      <c r="C59" s="394"/>
      <c r="D59" s="395" t="s">
        <v>545</v>
      </c>
      <c r="E59" s="390"/>
      <c r="F59" s="386"/>
      <c r="G59" s="396"/>
      <c r="H59" s="389"/>
      <c r="I59" s="389"/>
      <c r="J59" s="390"/>
      <c r="K59" s="390"/>
      <c r="L59" s="390"/>
      <c r="M59" s="390"/>
      <c r="N59" s="390"/>
      <c r="O59" s="390"/>
      <c r="P59" s="390"/>
      <c r="Q59" s="390"/>
    </row>
    <row r="60" spans="1:17">
      <c r="A60" s="386" t="s">
        <v>159</v>
      </c>
      <c r="B60" s="392" t="s">
        <v>1910</v>
      </c>
      <c r="C60" s="394"/>
      <c r="D60" s="395" t="s">
        <v>545</v>
      </c>
      <c r="E60" s="390"/>
      <c r="F60" s="386"/>
      <c r="G60" s="396"/>
      <c r="H60" s="389"/>
      <c r="I60" s="389"/>
      <c r="J60" s="390"/>
      <c r="K60" s="390"/>
      <c r="L60" s="390"/>
      <c r="M60" s="390"/>
      <c r="N60" s="390"/>
      <c r="O60" s="390"/>
      <c r="P60" s="390"/>
      <c r="Q60" s="390"/>
    </row>
    <row r="61" spans="1:17">
      <c r="A61" s="386" t="s">
        <v>160</v>
      </c>
      <c r="B61" s="392" t="s">
        <v>1911</v>
      </c>
      <c r="C61" s="394"/>
      <c r="D61" s="395" t="s">
        <v>545</v>
      </c>
      <c r="E61" s="390"/>
      <c r="F61" s="398"/>
      <c r="G61" s="396"/>
      <c r="H61" s="389"/>
      <c r="I61" s="389"/>
      <c r="J61" s="390"/>
      <c r="K61" s="390"/>
      <c r="L61" s="390"/>
      <c r="M61" s="390"/>
      <c r="N61" s="390"/>
      <c r="O61" s="390"/>
      <c r="P61" s="390"/>
      <c r="Q61" s="390"/>
    </row>
    <row r="62" spans="1:17">
      <c r="A62" s="386" t="s">
        <v>161</v>
      </c>
      <c r="B62" s="392" t="s">
        <v>1912</v>
      </c>
      <c r="C62" s="394"/>
      <c r="D62" s="395" t="s">
        <v>545</v>
      </c>
      <c r="E62" s="390"/>
      <c r="F62" s="386"/>
      <c r="G62" s="396"/>
      <c r="H62" s="389"/>
      <c r="I62" s="389"/>
      <c r="J62" s="390"/>
      <c r="K62" s="390"/>
      <c r="L62" s="390"/>
      <c r="M62" s="390"/>
      <c r="N62" s="390"/>
      <c r="O62" s="390"/>
      <c r="P62" s="390"/>
      <c r="Q62" s="390"/>
    </row>
    <row r="63" spans="1:17">
      <c r="A63" s="386" t="s">
        <v>162</v>
      </c>
      <c r="B63" s="392" t="s">
        <v>1913</v>
      </c>
      <c r="C63" s="394"/>
      <c r="D63" s="395" t="s">
        <v>545</v>
      </c>
      <c r="E63" s="390"/>
      <c r="F63" s="398"/>
      <c r="G63" s="396"/>
      <c r="H63" s="389"/>
      <c r="I63" s="389"/>
      <c r="J63" s="390"/>
      <c r="K63" s="390"/>
      <c r="L63" s="390"/>
      <c r="M63" s="390"/>
      <c r="N63" s="390"/>
      <c r="O63" s="390"/>
      <c r="P63" s="390"/>
      <c r="Q63" s="390"/>
    </row>
    <row r="64" spans="1:17">
      <c r="A64" s="386" t="s">
        <v>163</v>
      </c>
      <c r="B64" s="392" t="s">
        <v>1914</v>
      </c>
      <c r="C64" s="394"/>
      <c r="D64" s="395" t="s">
        <v>545</v>
      </c>
      <c r="E64" s="390"/>
      <c r="F64" s="386"/>
      <c r="G64" s="396"/>
      <c r="H64" s="389"/>
      <c r="I64" s="389"/>
      <c r="J64" s="390"/>
      <c r="K64" s="390"/>
      <c r="L64" s="390"/>
      <c r="M64" s="390"/>
      <c r="N64" s="390"/>
      <c r="O64" s="390"/>
      <c r="P64" s="390"/>
      <c r="Q64" s="390"/>
    </row>
    <row r="65" spans="1:17">
      <c r="A65" s="386" t="s">
        <v>164</v>
      </c>
      <c r="B65" s="400" t="s">
        <v>1915</v>
      </c>
      <c r="C65" s="394"/>
      <c r="D65" s="395" t="s">
        <v>527</v>
      </c>
      <c r="E65" s="390"/>
      <c r="F65" s="386"/>
      <c r="G65" s="396"/>
      <c r="H65" s="389"/>
      <c r="I65" s="389"/>
      <c r="J65" s="390"/>
      <c r="K65" s="390"/>
      <c r="L65" s="390"/>
      <c r="M65" s="390"/>
      <c r="N65" s="390"/>
      <c r="O65" s="390"/>
      <c r="P65" s="390"/>
      <c r="Q65" s="390"/>
    </row>
    <row r="66" spans="1:17" ht="25.5">
      <c r="A66" s="386" t="s">
        <v>165</v>
      </c>
      <c r="B66" s="392" t="s">
        <v>1916</v>
      </c>
      <c r="C66" s="394"/>
      <c r="D66" s="395" t="s">
        <v>545</v>
      </c>
      <c r="E66" s="390"/>
      <c r="F66" s="386"/>
      <c r="G66" s="396"/>
      <c r="H66" s="389"/>
      <c r="I66" s="389"/>
      <c r="J66" s="390"/>
      <c r="K66" s="390"/>
      <c r="L66" s="390"/>
      <c r="M66" s="390"/>
      <c r="N66" s="390"/>
      <c r="O66" s="390"/>
      <c r="P66" s="390"/>
      <c r="Q66" s="390"/>
    </row>
    <row r="67" spans="1:17">
      <c r="A67" s="386" t="s">
        <v>166</v>
      </c>
      <c r="B67" s="392" t="s">
        <v>1917</v>
      </c>
      <c r="C67" s="394"/>
      <c r="D67" s="395" t="s">
        <v>545</v>
      </c>
      <c r="E67" s="390"/>
      <c r="F67" s="386"/>
      <c r="G67" s="396"/>
      <c r="H67" s="389"/>
      <c r="I67" s="389"/>
      <c r="J67" s="390"/>
      <c r="K67" s="390"/>
      <c r="L67" s="390"/>
      <c r="M67" s="390"/>
      <c r="N67" s="390"/>
      <c r="O67" s="390"/>
      <c r="P67" s="390"/>
      <c r="Q67" s="390"/>
    </row>
    <row r="68" spans="1:17">
      <c r="A68" s="386" t="s">
        <v>167</v>
      </c>
      <c r="B68" s="392" t="s">
        <v>1918</v>
      </c>
      <c r="C68" s="394"/>
      <c r="D68" s="395" t="s">
        <v>545</v>
      </c>
      <c r="E68" s="390"/>
      <c r="F68" s="398"/>
      <c r="G68" s="396"/>
      <c r="H68" s="389"/>
      <c r="I68" s="389"/>
      <c r="J68" s="390"/>
      <c r="K68" s="390"/>
      <c r="L68" s="390"/>
      <c r="M68" s="390"/>
      <c r="N68" s="390"/>
      <c r="O68" s="390"/>
      <c r="P68" s="390"/>
      <c r="Q68" s="390"/>
    </row>
    <row r="69" spans="1:17">
      <c r="A69" s="386" t="s">
        <v>168</v>
      </c>
      <c r="B69" s="392" t="s">
        <v>1919</v>
      </c>
      <c r="C69" s="394"/>
      <c r="D69" s="395" t="s">
        <v>545</v>
      </c>
      <c r="E69" s="390"/>
      <c r="F69" s="386"/>
      <c r="G69" s="396"/>
      <c r="H69" s="389"/>
      <c r="I69" s="389"/>
      <c r="J69" s="390"/>
      <c r="K69" s="390"/>
      <c r="L69" s="390"/>
      <c r="M69" s="390"/>
      <c r="N69" s="390"/>
      <c r="O69" s="390"/>
      <c r="P69" s="390"/>
      <c r="Q69" s="390"/>
    </row>
    <row r="70" spans="1:17">
      <c r="A70" s="386" t="s">
        <v>176</v>
      </c>
      <c r="B70" s="392" t="s">
        <v>1920</v>
      </c>
      <c r="C70" s="394"/>
      <c r="D70" s="395" t="s">
        <v>545</v>
      </c>
      <c r="E70" s="390"/>
      <c r="F70" s="386"/>
      <c r="G70" s="396"/>
      <c r="H70" s="389"/>
      <c r="I70" s="389"/>
      <c r="J70" s="390"/>
      <c r="K70" s="390"/>
      <c r="L70" s="390"/>
      <c r="M70" s="390"/>
      <c r="N70" s="390"/>
      <c r="O70" s="390"/>
      <c r="P70" s="390"/>
      <c r="Q70" s="390"/>
    </row>
    <row r="71" spans="1:17">
      <c r="A71" s="386" t="s">
        <v>1090</v>
      </c>
      <c r="B71" s="392" t="s">
        <v>1921</v>
      </c>
      <c r="C71" s="394"/>
      <c r="D71" s="395" t="s">
        <v>545</v>
      </c>
      <c r="E71" s="390"/>
      <c r="F71" s="398"/>
      <c r="G71" s="396"/>
      <c r="H71" s="389"/>
      <c r="I71" s="389"/>
      <c r="J71" s="390"/>
      <c r="K71" s="390"/>
      <c r="L71" s="390"/>
      <c r="M71" s="390"/>
      <c r="N71" s="390"/>
      <c r="O71" s="390"/>
      <c r="P71" s="390"/>
      <c r="Q71" s="390"/>
    </row>
    <row r="72" spans="1:17">
      <c r="A72" s="386" t="s">
        <v>1091</v>
      </c>
      <c r="B72" s="392" t="s">
        <v>1922</v>
      </c>
      <c r="C72" s="394"/>
      <c r="D72" s="395" t="s">
        <v>545</v>
      </c>
      <c r="E72" s="414"/>
      <c r="F72" s="386"/>
      <c r="G72" s="396"/>
      <c r="H72" s="389"/>
      <c r="I72" s="389"/>
      <c r="J72" s="390"/>
      <c r="K72" s="390"/>
      <c r="L72" s="390"/>
      <c r="M72" s="390"/>
      <c r="N72" s="390"/>
      <c r="O72" s="390"/>
      <c r="P72" s="390"/>
      <c r="Q72" s="390"/>
    </row>
    <row r="73" spans="1:17">
      <c r="A73" s="386" t="s">
        <v>1092</v>
      </c>
      <c r="B73" s="392" t="s">
        <v>1923</v>
      </c>
      <c r="C73" s="409"/>
      <c r="D73" s="395" t="s">
        <v>545</v>
      </c>
      <c r="E73" s="390"/>
      <c r="F73" s="415"/>
      <c r="G73" s="411"/>
      <c r="H73" s="412"/>
      <c r="I73" s="412"/>
      <c r="J73" s="413"/>
      <c r="K73" s="413"/>
      <c r="L73" s="413"/>
      <c r="M73" s="413"/>
      <c r="N73" s="413"/>
      <c r="O73" s="413"/>
      <c r="P73" s="413"/>
      <c r="Q73" s="413"/>
    </row>
    <row r="74" spans="1:17">
      <c r="A74" s="386" t="s">
        <v>1093</v>
      </c>
      <c r="B74" s="400" t="s">
        <v>1924</v>
      </c>
      <c r="C74" s="409"/>
      <c r="D74" s="395" t="s">
        <v>527</v>
      </c>
      <c r="E74" s="390"/>
      <c r="F74" s="415"/>
      <c r="G74" s="411"/>
      <c r="H74" s="412"/>
      <c r="I74" s="412"/>
      <c r="J74" s="413"/>
      <c r="K74" s="413"/>
      <c r="L74" s="413"/>
      <c r="M74" s="413"/>
      <c r="N74" s="413"/>
      <c r="O74" s="413"/>
      <c r="P74" s="413"/>
      <c r="Q74" s="413"/>
    </row>
    <row r="75" spans="1:17" ht="15.75">
      <c r="A75" s="486" t="s">
        <v>175</v>
      </c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</row>
    <row r="76" spans="1:17" ht="18.75">
      <c r="A76" s="416" t="s">
        <v>511</v>
      </c>
      <c r="B76" s="27"/>
      <c r="C76" s="27"/>
      <c r="D76" s="2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8.75">
      <c r="A77" s="427" t="s">
        <v>504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</row>
    <row r="78" spans="1:17" ht="18.75">
      <c r="A78" s="417"/>
      <c r="B78" s="35"/>
      <c r="C78" s="35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8.75">
      <c r="A79" s="416" t="s">
        <v>515</v>
      </c>
      <c r="B79" s="27"/>
      <c r="C79" s="27"/>
      <c r="D79" s="2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8.75">
      <c r="A80" s="91"/>
      <c r="B80" s="422" t="s">
        <v>485</v>
      </c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</row>
    <row r="81" spans="1:19" ht="18.75">
      <c r="A81" s="91"/>
      <c r="B81" s="426" t="s">
        <v>508</v>
      </c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</row>
    <row r="82" spans="1:19" s="5" customFormat="1" ht="18.75">
      <c r="A82" s="91"/>
      <c r="B82" s="35"/>
      <c r="C82" s="35"/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9" s="5" customFormat="1" ht="18.75">
      <c r="A83" s="416" t="s">
        <v>512</v>
      </c>
      <c r="B83" s="27"/>
      <c r="C83" s="27"/>
      <c r="D83" s="2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12"/>
      <c r="S83" s="12"/>
    </row>
    <row r="84" spans="1:19" s="5" customFormat="1" ht="18.75">
      <c r="A84" s="91"/>
      <c r="B84" s="27" t="s">
        <v>509</v>
      </c>
      <c r="C84" s="27"/>
      <c r="D84" s="2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9" s="5" customFormat="1" ht="18.75">
      <c r="A85" s="91"/>
      <c r="B85" s="27" t="s">
        <v>495</v>
      </c>
      <c r="C85" s="27"/>
      <c r="D85" s="27"/>
      <c r="E85" s="29"/>
      <c r="F85" s="29"/>
      <c r="G85" s="29"/>
      <c r="H85" s="29"/>
      <c r="I85" s="29"/>
      <c r="J85" s="38"/>
      <c r="K85" s="29"/>
      <c r="L85" s="29"/>
      <c r="M85" s="29"/>
      <c r="N85" s="29"/>
      <c r="O85" s="29"/>
      <c r="P85" s="29"/>
      <c r="Q85" s="29"/>
    </row>
    <row r="86" spans="1:19" s="5" customFormat="1" ht="18.75">
      <c r="A86" s="91"/>
      <c r="B86" s="38" t="s">
        <v>1925</v>
      </c>
      <c r="C86" s="29"/>
      <c r="D86" s="29"/>
      <c r="E86" s="29"/>
      <c r="F86" s="29"/>
      <c r="G86" s="29"/>
      <c r="H86" s="29"/>
      <c r="I86" s="29"/>
      <c r="J86" s="27"/>
      <c r="K86" s="27"/>
      <c r="L86" s="27"/>
      <c r="M86" s="27"/>
      <c r="N86" s="27"/>
      <c r="O86" s="29"/>
      <c r="P86" s="29"/>
      <c r="Q86" s="29"/>
    </row>
    <row r="87" spans="1:19" s="5" customFormat="1" ht="18.75">
      <c r="A87" s="91"/>
      <c r="B87" s="27"/>
      <c r="C87" s="27"/>
      <c r="D87" s="27"/>
      <c r="E87" s="29"/>
      <c r="F87" s="29"/>
      <c r="G87" s="29"/>
      <c r="H87" s="29"/>
      <c r="I87" s="29"/>
      <c r="J87" s="38"/>
      <c r="K87" s="29"/>
      <c r="L87" s="29"/>
      <c r="M87" s="29"/>
      <c r="N87" s="29"/>
      <c r="O87" s="29"/>
      <c r="P87" s="29"/>
      <c r="Q87" s="29"/>
      <c r="R87" s="13"/>
    </row>
    <row r="88" spans="1:19" s="5" customFormat="1" ht="18.75">
      <c r="A88" s="416" t="s">
        <v>513</v>
      </c>
      <c r="B88" s="27"/>
      <c r="C88" s="27"/>
      <c r="D88" s="2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9" s="5" customFormat="1" ht="18.75">
      <c r="A89" s="91"/>
      <c r="B89" s="422" t="s">
        <v>507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</row>
    <row r="90" spans="1:19" s="5" customFormat="1" ht="18.75">
      <c r="A90" s="91"/>
      <c r="B90" s="27"/>
      <c r="C90" s="27"/>
      <c r="D90" s="2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9" s="5" customFormat="1" ht="18.75">
      <c r="A91" s="416" t="s">
        <v>514</v>
      </c>
      <c r="B91" s="27"/>
      <c r="C91" s="27"/>
      <c r="D91" s="2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9" s="5" customFormat="1" ht="18.75">
      <c r="A92" s="91"/>
      <c r="B92" s="27" t="s">
        <v>492</v>
      </c>
      <c r="C92" s="27"/>
      <c r="D92" s="2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9" s="5" customFormat="1" ht="18.75">
      <c r="A93" s="91"/>
      <c r="B93" s="27" t="s">
        <v>494</v>
      </c>
      <c r="C93" s="27"/>
      <c r="D93" s="2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9" s="5" customFormat="1" ht="18.75">
      <c r="A94" s="91"/>
      <c r="B94" s="27" t="s">
        <v>493</v>
      </c>
      <c r="C94" s="27"/>
      <c r="D94" s="2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9" s="5" customFormat="1" ht="18.75">
      <c r="A95" s="91"/>
      <c r="B95" s="27"/>
      <c r="C95" s="27"/>
      <c r="D95" s="2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9" s="5" customFormat="1" ht="18.75">
      <c r="A96" s="92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8" s="5" customFormat="1" ht="18.75">
      <c r="A97" s="9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8" s="5" customFormat="1" ht="18.75" customHeight="1">
      <c r="A98" s="92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8" s="5" customFormat="1" ht="18.75">
      <c r="A99" s="92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8" s="5" customFormat="1" ht="18.75">
      <c r="A100" s="146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8" s="5" customFormat="1" ht="18.75">
      <c r="A101" s="146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8" s="5" customFormat="1" ht="18.75">
      <c r="A102" s="146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8" s="5" customFormat="1" ht="18.75">
      <c r="A103" s="146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9"/>
    </row>
    <row r="104" spans="1:18" s="5" customFormat="1" ht="18.75">
      <c r="A104" s="146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8" s="5" customFormat="1" ht="18.75">
      <c r="A105" s="146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8" s="5" customFormat="1" ht="18.75">
      <c r="A106" s="146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9"/>
    </row>
    <row r="107" spans="1:18" s="5" customFormat="1" ht="18.75">
      <c r="A107" s="146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8" s="5" customFormat="1" ht="18.75">
      <c r="A108" s="146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8" s="5" customFormat="1" ht="18.75">
      <c r="A109" s="146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25" ht="18.75" customHeight="1"/>
    <row r="128" ht="18.75" customHeight="1"/>
    <row r="129" spans="18:18" ht="18.75" customHeight="1"/>
    <row r="136" spans="18:18" ht="18.75">
      <c r="R136" s="5"/>
    </row>
    <row r="137" spans="18:18" ht="18.75" customHeight="1">
      <c r="R137" s="12"/>
    </row>
    <row r="138" spans="18:18" ht="18.75">
      <c r="R138" s="5"/>
    </row>
    <row r="139" spans="18:18" ht="18.75">
      <c r="R139" s="5"/>
    </row>
    <row r="140" spans="18:18" ht="18.75">
      <c r="R140" s="5"/>
    </row>
    <row r="141" spans="18:18" ht="18.75">
      <c r="R141" s="13"/>
    </row>
    <row r="142" spans="18:18" ht="18.75">
      <c r="R142" s="5"/>
    </row>
    <row r="143" spans="18:18" ht="18.75">
      <c r="R143" s="5"/>
    </row>
    <row r="144" spans="18:18" ht="18.75">
      <c r="R144" s="5"/>
    </row>
    <row r="145" spans="18:18" ht="18.75">
      <c r="R145" s="5"/>
    </row>
    <row r="146" spans="18:18" ht="18.75">
      <c r="R146" s="5"/>
    </row>
    <row r="147" spans="18:18" ht="18.75">
      <c r="R147" s="5"/>
    </row>
    <row r="148" spans="18:18" ht="18.75">
      <c r="R148" s="5"/>
    </row>
    <row r="149" spans="18:18" ht="18.75">
      <c r="R149" s="5"/>
    </row>
    <row r="150" spans="18:18" ht="18.75">
      <c r="R150" s="5"/>
    </row>
    <row r="151" spans="18:18" ht="18.75">
      <c r="R151" s="5"/>
    </row>
    <row r="152" spans="18:18" ht="18.75">
      <c r="R152" s="5"/>
    </row>
    <row r="153" spans="18:18" ht="18.75">
      <c r="R153" s="5"/>
    </row>
    <row r="154" spans="18:18" ht="18.75">
      <c r="R154" s="5"/>
    </row>
    <row r="155" spans="18:18" ht="18.75">
      <c r="R155" s="5"/>
    </row>
    <row r="156" spans="18:18" ht="18.75">
      <c r="R156" s="5"/>
    </row>
    <row r="157" spans="18:18" ht="18.75">
      <c r="R157" s="39"/>
    </row>
    <row r="158" spans="18:18" ht="18.75">
      <c r="R158" s="5"/>
    </row>
    <row r="159" spans="18:18" ht="18.75">
      <c r="R159" s="5"/>
    </row>
  </sheetData>
  <mergeCells count="16">
    <mergeCell ref="A2:Q2"/>
    <mergeCell ref="A3:Q3"/>
    <mergeCell ref="A5:A6"/>
    <mergeCell ref="B5:B6"/>
    <mergeCell ref="C5:C6"/>
    <mergeCell ref="D5:D6"/>
    <mergeCell ref="E5:E6"/>
    <mergeCell ref="F5:H5"/>
    <mergeCell ref="I5:K5"/>
    <mergeCell ref="L5:N5"/>
    <mergeCell ref="B81:Q81"/>
    <mergeCell ref="B89:Q89"/>
    <mergeCell ref="O5:Q5"/>
    <mergeCell ref="A75:Q75"/>
    <mergeCell ref="A77:Q77"/>
    <mergeCell ref="B80:Q80"/>
  </mergeCells>
  <pageMargins left="0.74803149606299213" right="0.45" top="0.5" bottom="0.34" header="0.51181102362204722" footer="0.33"/>
  <pageSetup paperSize="9" scale="67" fitToHeight="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4"/>
  <sheetViews>
    <sheetView view="pageBreakPreview" zoomScale="75" zoomScaleNormal="70" zoomScaleSheetLayoutView="75" workbookViewId="0">
      <selection activeCell="B38" sqref="B38:Q38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12.7109375" style="2" customWidth="1"/>
    <col min="6" max="6" width="7" style="2" bestFit="1" customWidth="1"/>
    <col min="7" max="7" width="7.85546875" style="2" customWidth="1"/>
    <col min="8" max="8" width="6.7109375" style="2" customWidth="1"/>
    <col min="9" max="9" width="6.5703125" style="2" customWidth="1"/>
    <col min="10" max="10" width="6.85546875" style="2" customWidth="1"/>
    <col min="11" max="11" width="6.5703125" style="2" customWidth="1"/>
    <col min="12" max="13" width="7.140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31.5" customHeight="1">
      <c r="A2" s="433" t="s">
        <v>1958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</row>
    <row r="3" spans="1:19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54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9" ht="51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9" ht="12.75" customHeight="1">
      <c r="A7" s="148">
        <v>1</v>
      </c>
      <c r="B7" s="121" t="s">
        <v>1393</v>
      </c>
      <c r="C7" s="174"/>
      <c r="D7" s="123" t="s">
        <v>612</v>
      </c>
      <c r="E7" s="124">
        <v>158.29999999999998</v>
      </c>
      <c r="F7" s="124">
        <v>13</v>
      </c>
      <c r="G7" s="124">
        <v>13</v>
      </c>
      <c r="H7" s="124">
        <v>13</v>
      </c>
      <c r="I7" s="124">
        <v>13.1</v>
      </c>
      <c r="J7" s="124">
        <v>13</v>
      </c>
      <c r="K7" s="124">
        <v>13</v>
      </c>
      <c r="L7" s="124">
        <v>15</v>
      </c>
      <c r="M7" s="124">
        <v>13.1</v>
      </c>
      <c r="N7" s="124">
        <v>13</v>
      </c>
      <c r="O7" s="124">
        <v>13</v>
      </c>
      <c r="P7" s="124">
        <v>13</v>
      </c>
      <c r="Q7" s="124">
        <v>13.1</v>
      </c>
    </row>
    <row r="8" spans="1:19" ht="12.75" customHeight="1">
      <c r="A8" s="154">
        <v>2</v>
      </c>
      <c r="B8" s="126" t="s">
        <v>608</v>
      </c>
      <c r="C8" s="127"/>
      <c r="D8" s="128" t="s">
        <v>612</v>
      </c>
      <c r="E8" s="133">
        <f>SUM(F8:Q8)</f>
        <v>217448</v>
      </c>
      <c r="F8" s="129">
        <v>18956</v>
      </c>
      <c r="G8" s="129">
        <v>18956</v>
      </c>
      <c r="H8" s="129">
        <v>18956</v>
      </c>
      <c r="I8" s="129">
        <v>17524</v>
      </c>
      <c r="J8" s="129">
        <v>17524</v>
      </c>
      <c r="K8" s="129">
        <v>17524</v>
      </c>
      <c r="L8" s="129">
        <v>17524</v>
      </c>
      <c r="M8" s="129">
        <v>17524</v>
      </c>
      <c r="N8" s="129">
        <v>17524</v>
      </c>
      <c r="O8" s="129">
        <v>17524</v>
      </c>
      <c r="P8" s="129">
        <v>18956</v>
      </c>
      <c r="Q8" s="129">
        <v>18956</v>
      </c>
    </row>
    <row r="9" spans="1:19" ht="12.75" customHeight="1">
      <c r="A9" s="154">
        <v>3</v>
      </c>
      <c r="B9" s="126" t="s">
        <v>1390</v>
      </c>
      <c r="C9" s="127"/>
      <c r="D9" s="128" t="s">
        <v>612</v>
      </c>
      <c r="E9" s="133">
        <f>SUM(F9:Q9)</f>
        <v>43122</v>
      </c>
      <c r="F9" s="129">
        <v>3765</v>
      </c>
      <c r="G9" s="129">
        <v>3765</v>
      </c>
      <c r="H9" s="129">
        <v>3765</v>
      </c>
      <c r="I9" s="129">
        <v>3471</v>
      </c>
      <c r="J9" s="129">
        <v>3471</v>
      </c>
      <c r="K9" s="129">
        <v>3471</v>
      </c>
      <c r="L9" s="129">
        <v>3471</v>
      </c>
      <c r="M9" s="129">
        <v>3471</v>
      </c>
      <c r="N9" s="129">
        <v>3471</v>
      </c>
      <c r="O9" s="129">
        <v>3471</v>
      </c>
      <c r="P9" s="129">
        <v>3765</v>
      </c>
      <c r="Q9" s="129">
        <v>3765</v>
      </c>
    </row>
    <row r="10" spans="1:19" ht="12.75" customHeight="1">
      <c r="A10" s="154">
        <v>4</v>
      </c>
      <c r="B10" s="126" t="s">
        <v>610</v>
      </c>
      <c r="C10" s="127"/>
      <c r="D10" s="128" t="s">
        <v>612</v>
      </c>
      <c r="E10" s="133">
        <f>SUM(F10:Q10)</f>
        <v>44936</v>
      </c>
      <c r="F10" s="129">
        <v>4074</v>
      </c>
      <c r="G10" s="129">
        <v>4074</v>
      </c>
      <c r="H10" s="129">
        <v>4074</v>
      </c>
      <c r="I10" s="129">
        <v>3761</v>
      </c>
      <c r="J10" s="129">
        <v>3761</v>
      </c>
      <c r="K10" s="129">
        <v>3761</v>
      </c>
      <c r="L10" s="129">
        <v>3761</v>
      </c>
      <c r="M10" s="129">
        <v>3761</v>
      </c>
      <c r="N10" s="129">
        <v>3761</v>
      </c>
      <c r="O10" s="129">
        <v>2000</v>
      </c>
      <c r="P10" s="129">
        <v>4074</v>
      </c>
      <c r="Q10" s="129">
        <v>4074</v>
      </c>
    </row>
    <row r="11" spans="1:19" ht="12.75" customHeight="1">
      <c r="A11" s="154">
        <v>5</v>
      </c>
      <c r="B11" s="126" t="s">
        <v>611</v>
      </c>
      <c r="C11" s="127"/>
      <c r="D11" s="128" t="s">
        <v>612</v>
      </c>
      <c r="E11" s="133">
        <f>SUM(F11:Q11)</f>
        <v>367773</v>
      </c>
      <c r="F11" s="129">
        <v>32067</v>
      </c>
      <c r="G11" s="129">
        <v>32067</v>
      </c>
      <c r="H11" s="129">
        <v>32067</v>
      </c>
      <c r="I11" s="129">
        <v>29634</v>
      </c>
      <c r="J11" s="129">
        <v>29634</v>
      </c>
      <c r="K11" s="129">
        <v>29634</v>
      </c>
      <c r="L11" s="129">
        <v>29634</v>
      </c>
      <c r="M11" s="129">
        <v>29634</v>
      </c>
      <c r="N11" s="129">
        <v>29634</v>
      </c>
      <c r="O11" s="129">
        <v>29634</v>
      </c>
      <c r="P11" s="129">
        <v>32067</v>
      </c>
      <c r="Q11" s="129">
        <v>32067</v>
      </c>
    </row>
    <row r="12" spans="1:19" ht="12.75" customHeight="1">
      <c r="A12" s="154">
        <v>6</v>
      </c>
      <c r="B12" s="126" t="s">
        <v>1387</v>
      </c>
      <c r="C12" s="130"/>
      <c r="D12" s="128" t="s">
        <v>612</v>
      </c>
      <c r="E12" s="129">
        <v>1.04</v>
      </c>
      <c r="F12" s="129"/>
      <c r="G12" s="129"/>
      <c r="H12" s="129">
        <v>0.22</v>
      </c>
      <c r="I12" s="129"/>
      <c r="J12" s="129">
        <v>0.3</v>
      </c>
      <c r="K12" s="129"/>
      <c r="L12" s="129"/>
      <c r="M12" s="129"/>
      <c r="N12" s="129">
        <v>0.22</v>
      </c>
      <c r="O12" s="129"/>
      <c r="P12" s="129">
        <v>0.3</v>
      </c>
      <c r="Q12" s="129"/>
    </row>
    <row r="13" spans="1:19" ht="12.75" customHeight="1">
      <c r="A13" s="154">
        <v>7</v>
      </c>
      <c r="B13" s="126" t="s">
        <v>1376</v>
      </c>
      <c r="C13" s="130" t="s">
        <v>1377</v>
      </c>
      <c r="D13" s="128" t="s">
        <v>612</v>
      </c>
      <c r="E13" s="129">
        <v>200</v>
      </c>
      <c r="F13" s="129"/>
      <c r="G13" s="129"/>
      <c r="H13" s="129"/>
      <c r="I13" s="129"/>
      <c r="J13" s="129"/>
      <c r="K13" s="129">
        <v>100</v>
      </c>
      <c r="L13" s="129"/>
      <c r="M13" s="129"/>
      <c r="N13" s="129"/>
      <c r="O13" s="129"/>
      <c r="P13" s="129"/>
      <c r="Q13" s="129">
        <v>100</v>
      </c>
    </row>
    <row r="14" spans="1:19" ht="12.75" customHeight="1">
      <c r="A14" s="154">
        <v>8</v>
      </c>
      <c r="B14" s="126" t="s">
        <v>1380</v>
      </c>
      <c r="C14" s="127"/>
      <c r="D14" s="128" t="s">
        <v>503</v>
      </c>
      <c r="E14" s="129">
        <v>5</v>
      </c>
      <c r="F14" s="129"/>
      <c r="G14" s="129">
        <v>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ht="12.75" customHeight="1">
      <c r="A15" s="154">
        <v>9</v>
      </c>
      <c r="B15" s="126" t="s">
        <v>1381</v>
      </c>
      <c r="C15" s="127"/>
      <c r="D15" s="128" t="s">
        <v>503</v>
      </c>
      <c r="E15" s="129">
        <v>60</v>
      </c>
      <c r="F15" s="129"/>
      <c r="G15" s="129">
        <v>15</v>
      </c>
      <c r="H15" s="129"/>
      <c r="I15" s="129"/>
      <c r="J15" s="129">
        <v>15</v>
      </c>
      <c r="K15" s="129"/>
      <c r="L15" s="129"/>
      <c r="M15" s="129">
        <v>15</v>
      </c>
      <c r="N15" s="129"/>
      <c r="O15" s="129"/>
      <c r="P15" s="129">
        <v>15</v>
      </c>
      <c r="Q15" s="129"/>
    </row>
    <row r="16" spans="1:19" ht="12.75" customHeight="1">
      <c r="A16" s="154">
        <v>10</v>
      </c>
      <c r="B16" s="126" t="s">
        <v>1386</v>
      </c>
      <c r="C16" s="130"/>
      <c r="D16" s="128" t="s">
        <v>612</v>
      </c>
      <c r="E16" s="129">
        <v>15.4</v>
      </c>
      <c r="F16" s="129"/>
      <c r="G16" s="129"/>
      <c r="H16" s="129">
        <v>0.4</v>
      </c>
      <c r="I16" s="129"/>
      <c r="J16" s="129">
        <v>0.6</v>
      </c>
      <c r="K16" s="129"/>
      <c r="L16" s="129">
        <v>14</v>
      </c>
      <c r="M16" s="129"/>
      <c r="N16" s="129">
        <v>0.4</v>
      </c>
      <c r="O16" s="129"/>
      <c r="P16" s="129"/>
      <c r="Q16" s="129"/>
    </row>
    <row r="17" spans="1:17" ht="12.75" customHeight="1">
      <c r="A17" s="154">
        <v>11</v>
      </c>
      <c r="B17" s="126" t="s">
        <v>1378</v>
      </c>
      <c r="C17" s="127"/>
      <c r="D17" s="128" t="s">
        <v>503</v>
      </c>
      <c r="E17" s="129">
        <v>426</v>
      </c>
      <c r="F17" s="129">
        <v>33.1</v>
      </c>
      <c r="G17" s="129">
        <v>47.1</v>
      </c>
      <c r="H17" s="129">
        <v>33.1</v>
      </c>
      <c r="I17" s="129">
        <v>32.1</v>
      </c>
      <c r="J17" s="129">
        <v>48.1</v>
      </c>
      <c r="K17" s="129">
        <v>32.1</v>
      </c>
      <c r="L17" s="129">
        <v>33.1</v>
      </c>
      <c r="M17" s="129">
        <v>47.1</v>
      </c>
      <c r="N17" s="129">
        <v>33.1</v>
      </c>
      <c r="O17" s="129">
        <v>32.1</v>
      </c>
      <c r="P17" s="129">
        <v>48.1</v>
      </c>
      <c r="Q17" s="129">
        <v>32.1</v>
      </c>
    </row>
    <row r="18" spans="1:17" ht="12.75" customHeight="1">
      <c r="A18" s="154">
        <v>12</v>
      </c>
      <c r="B18" s="126" t="s">
        <v>613</v>
      </c>
      <c r="C18" s="127"/>
      <c r="D18" s="128" t="s">
        <v>612</v>
      </c>
      <c r="E18" s="133">
        <f>SUM(F18:Q18)</f>
        <v>15600</v>
      </c>
      <c r="F18" s="129">
        <v>1300</v>
      </c>
      <c r="G18" s="129">
        <v>1300</v>
      </c>
      <c r="H18" s="129">
        <v>1300</v>
      </c>
      <c r="I18" s="129">
        <v>1300</v>
      </c>
      <c r="J18" s="129">
        <v>1300</v>
      </c>
      <c r="K18" s="129">
        <v>1300</v>
      </c>
      <c r="L18" s="129">
        <v>1300</v>
      </c>
      <c r="M18" s="129">
        <v>1300</v>
      </c>
      <c r="N18" s="129">
        <v>1300</v>
      </c>
      <c r="O18" s="129">
        <v>1300</v>
      </c>
      <c r="P18" s="129">
        <v>1300</v>
      </c>
      <c r="Q18" s="129">
        <v>1300</v>
      </c>
    </row>
    <row r="19" spans="1:17" ht="12.75" customHeight="1">
      <c r="A19" s="154">
        <v>13</v>
      </c>
      <c r="B19" s="126" t="s">
        <v>1374</v>
      </c>
      <c r="C19" s="127"/>
      <c r="D19" s="128" t="s">
        <v>612</v>
      </c>
      <c r="E19" s="129">
        <v>3</v>
      </c>
      <c r="F19" s="129"/>
      <c r="G19" s="129"/>
      <c r="H19" s="129">
        <v>3</v>
      </c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ht="12.75" customHeight="1">
      <c r="A20" s="154">
        <v>14</v>
      </c>
      <c r="B20" s="126" t="s">
        <v>1389</v>
      </c>
      <c r="C20" s="130"/>
      <c r="D20" s="128" t="s">
        <v>612</v>
      </c>
      <c r="E20" s="129">
        <v>50</v>
      </c>
      <c r="F20" s="129"/>
      <c r="G20" s="129"/>
      <c r="H20" s="129"/>
      <c r="I20" s="129">
        <v>50</v>
      </c>
      <c r="J20" s="129"/>
      <c r="K20" s="129"/>
      <c r="L20" s="129"/>
      <c r="M20" s="129"/>
      <c r="N20" s="129"/>
      <c r="O20" s="129"/>
      <c r="P20" s="129"/>
      <c r="Q20" s="129"/>
    </row>
    <row r="21" spans="1:17" ht="12.75" customHeight="1">
      <c r="A21" s="154">
        <v>15</v>
      </c>
      <c r="B21" s="126" t="s">
        <v>1372</v>
      </c>
      <c r="C21" s="127"/>
      <c r="D21" s="128" t="s">
        <v>612</v>
      </c>
      <c r="E21" s="129">
        <v>200</v>
      </c>
      <c r="F21" s="129"/>
      <c r="G21" s="129"/>
      <c r="H21" s="129">
        <v>50</v>
      </c>
      <c r="I21" s="129"/>
      <c r="J21" s="129"/>
      <c r="K21" s="129">
        <v>50</v>
      </c>
      <c r="L21" s="129"/>
      <c r="M21" s="129"/>
      <c r="N21" s="129">
        <v>50</v>
      </c>
      <c r="O21" s="129"/>
      <c r="P21" s="129"/>
      <c r="Q21" s="129">
        <v>50</v>
      </c>
    </row>
    <row r="22" spans="1:17" ht="12.75" customHeight="1">
      <c r="A22" s="154">
        <v>16</v>
      </c>
      <c r="B22" s="126" t="s">
        <v>1375</v>
      </c>
      <c r="C22" s="127"/>
      <c r="D22" s="128" t="s">
        <v>612</v>
      </c>
      <c r="E22" s="129">
        <v>60</v>
      </c>
      <c r="F22" s="129"/>
      <c r="G22" s="129">
        <v>15</v>
      </c>
      <c r="H22" s="129"/>
      <c r="I22" s="129"/>
      <c r="J22" s="129">
        <v>15</v>
      </c>
      <c r="K22" s="129"/>
      <c r="L22" s="129"/>
      <c r="M22" s="129">
        <v>15</v>
      </c>
      <c r="N22" s="129"/>
      <c r="O22" s="129"/>
      <c r="P22" s="129">
        <v>15</v>
      </c>
      <c r="Q22" s="129"/>
    </row>
    <row r="23" spans="1:17" ht="12.75" customHeight="1">
      <c r="A23" s="154">
        <v>17</v>
      </c>
      <c r="B23" s="126" t="s">
        <v>1371</v>
      </c>
      <c r="C23" s="127"/>
      <c r="D23" s="128" t="s">
        <v>612</v>
      </c>
      <c r="E23" s="129">
        <v>1700</v>
      </c>
      <c r="F23" s="129"/>
      <c r="G23" s="129">
        <v>340</v>
      </c>
      <c r="H23" s="129"/>
      <c r="I23" s="129">
        <v>340</v>
      </c>
      <c r="J23" s="129"/>
      <c r="K23" s="129">
        <v>340</v>
      </c>
      <c r="L23" s="129"/>
      <c r="M23" s="129">
        <v>340</v>
      </c>
      <c r="N23" s="129"/>
      <c r="O23" s="129">
        <v>340</v>
      </c>
      <c r="P23" s="129"/>
      <c r="Q23" s="129"/>
    </row>
    <row r="24" spans="1:17" ht="12.75" customHeight="1">
      <c r="A24" s="154">
        <v>18</v>
      </c>
      <c r="B24" s="126" t="s">
        <v>1371</v>
      </c>
      <c r="C24" s="130" t="s">
        <v>1382</v>
      </c>
      <c r="D24" s="128" t="s">
        <v>503</v>
      </c>
      <c r="E24" s="129">
        <v>1.2</v>
      </c>
      <c r="F24" s="129">
        <v>0.1</v>
      </c>
      <c r="G24" s="129">
        <v>0.1</v>
      </c>
      <c r="H24" s="129">
        <v>0.1</v>
      </c>
      <c r="I24" s="129">
        <v>0.1</v>
      </c>
      <c r="J24" s="129">
        <v>0.1</v>
      </c>
      <c r="K24" s="129">
        <v>0.1</v>
      </c>
      <c r="L24" s="129">
        <v>0.1</v>
      </c>
      <c r="M24" s="129">
        <v>0.1</v>
      </c>
      <c r="N24" s="129">
        <v>0.1</v>
      </c>
      <c r="O24" s="129">
        <v>0.1</v>
      </c>
      <c r="P24" s="129">
        <v>0.1</v>
      </c>
      <c r="Q24" s="129">
        <v>0.1</v>
      </c>
    </row>
    <row r="25" spans="1:17" ht="12.75" customHeight="1">
      <c r="A25" s="154">
        <v>19</v>
      </c>
      <c r="B25" s="126" t="s">
        <v>1373</v>
      </c>
      <c r="C25" s="127"/>
      <c r="D25" s="128" t="s">
        <v>612</v>
      </c>
      <c r="E25" s="129">
        <v>20</v>
      </c>
      <c r="F25" s="129"/>
      <c r="G25" s="129"/>
      <c r="H25" s="129">
        <v>20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t="12.75" customHeight="1">
      <c r="A26" s="154">
        <v>20</v>
      </c>
      <c r="B26" s="126" t="s">
        <v>1373</v>
      </c>
      <c r="C26" s="130"/>
      <c r="D26" s="128" t="s">
        <v>503</v>
      </c>
      <c r="E26" s="129">
        <v>6</v>
      </c>
      <c r="F26" s="129"/>
      <c r="G26" s="129"/>
      <c r="H26" s="129"/>
      <c r="I26" s="129"/>
      <c r="J26" s="129"/>
      <c r="K26" s="129"/>
      <c r="L26" s="129">
        <v>6</v>
      </c>
      <c r="M26" s="129"/>
      <c r="N26" s="129"/>
      <c r="O26" s="129"/>
      <c r="P26" s="129"/>
      <c r="Q26" s="129"/>
    </row>
    <row r="27" spans="1:17" ht="12.75" customHeight="1">
      <c r="A27" s="154">
        <v>21</v>
      </c>
      <c r="B27" s="126" t="s">
        <v>1370</v>
      </c>
      <c r="C27" s="127"/>
      <c r="D27" s="128" t="s">
        <v>612</v>
      </c>
      <c r="E27" s="129">
        <v>200</v>
      </c>
      <c r="F27" s="129"/>
      <c r="G27" s="129"/>
      <c r="H27" s="129"/>
      <c r="I27" s="129"/>
      <c r="J27" s="129">
        <v>200</v>
      </c>
      <c r="K27" s="129"/>
      <c r="L27" s="129"/>
      <c r="M27" s="129"/>
      <c r="N27" s="129"/>
      <c r="O27" s="129"/>
      <c r="P27" s="129"/>
      <c r="Q27" s="129"/>
    </row>
    <row r="28" spans="1:17" ht="12.75" customHeight="1">
      <c r="A28" s="154">
        <v>22</v>
      </c>
      <c r="B28" s="126" t="s">
        <v>1369</v>
      </c>
      <c r="C28" s="127"/>
      <c r="D28" s="128" t="s">
        <v>609</v>
      </c>
      <c r="E28" s="129">
        <v>200</v>
      </c>
      <c r="F28" s="129"/>
      <c r="G28" s="129">
        <v>200</v>
      </c>
      <c r="H28" s="129">
        <v>250</v>
      </c>
      <c r="I28" s="129"/>
      <c r="J28" s="129"/>
      <c r="K28" s="129"/>
      <c r="L28" s="129"/>
      <c r="M28" s="129"/>
      <c r="N28" s="129">
        <v>250</v>
      </c>
      <c r="O28" s="129"/>
      <c r="P28" s="129"/>
      <c r="Q28" s="129"/>
    </row>
    <row r="29" spans="1:17" ht="12.75" customHeight="1">
      <c r="A29" s="154">
        <v>23</v>
      </c>
      <c r="B29" s="126" t="s">
        <v>1383</v>
      </c>
      <c r="C29" s="130" t="s">
        <v>1384</v>
      </c>
      <c r="D29" s="128" t="s">
        <v>503</v>
      </c>
      <c r="E29" s="129">
        <v>1.4000000000000004</v>
      </c>
      <c r="F29" s="129">
        <v>0.1</v>
      </c>
      <c r="G29" s="129">
        <v>0.1</v>
      </c>
      <c r="H29" s="129">
        <v>0.1</v>
      </c>
      <c r="I29" s="129">
        <v>0.2</v>
      </c>
      <c r="J29" s="129">
        <v>0.1</v>
      </c>
      <c r="K29" s="129">
        <v>0.1</v>
      </c>
      <c r="L29" s="129">
        <v>0.1</v>
      </c>
      <c r="M29" s="129">
        <v>0.2</v>
      </c>
      <c r="N29" s="129">
        <v>0.1</v>
      </c>
      <c r="O29" s="129">
        <v>0.1</v>
      </c>
      <c r="P29" s="129">
        <v>0.1</v>
      </c>
      <c r="Q29" s="129">
        <v>0.1</v>
      </c>
    </row>
    <row r="30" spans="1:17" ht="12.75" customHeight="1">
      <c r="A30" s="154">
        <v>24</v>
      </c>
      <c r="B30" s="126" t="s">
        <v>1379</v>
      </c>
      <c r="C30" s="127"/>
      <c r="D30" s="128" t="s">
        <v>503</v>
      </c>
      <c r="E30" s="129">
        <v>420</v>
      </c>
      <c r="F30" s="129">
        <v>35</v>
      </c>
      <c r="G30" s="129">
        <v>35</v>
      </c>
      <c r="H30" s="129">
        <v>35</v>
      </c>
      <c r="I30" s="129">
        <v>35</v>
      </c>
      <c r="J30" s="129">
        <v>35</v>
      </c>
      <c r="K30" s="129">
        <v>35</v>
      </c>
      <c r="L30" s="129">
        <v>35</v>
      </c>
      <c r="M30" s="129">
        <v>35</v>
      </c>
      <c r="N30" s="129">
        <v>35</v>
      </c>
      <c r="O30" s="129">
        <v>35</v>
      </c>
      <c r="P30" s="129">
        <v>35</v>
      </c>
      <c r="Q30" s="129">
        <v>35</v>
      </c>
    </row>
    <row r="31" spans="1:17" ht="12.75" customHeight="1">
      <c r="A31" s="154">
        <v>25</v>
      </c>
      <c r="B31" s="135" t="s">
        <v>1385</v>
      </c>
      <c r="C31" s="136"/>
      <c r="D31" s="137" t="s">
        <v>503</v>
      </c>
      <c r="E31" s="138">
        <v>1.2</v>
      </c>
      <c r="F31" s="138">
        <v>0.1</v>
      </c>
      <c r="G31" s="138">
        <v>0.1</v>
      </c>
      <c r="H31" s="138">
        <v>5.0999999999999996</v>
      </c>
      <c r="I31" s="138">
        <v>0.1</v>
      </c>
      <c r="J31" s="138">
        <v>0.1</v>
      </c>
      <c r="K31" s="138">
        <v>0.1</v>
      </c>
      <c r="L31" s="138">
        <v>0.1</v>
      </c>
      <c r="M31" s="138">
        <v>0.1</v>
      </c>
      <c r="N31" s="138">
        <v>5.0999999999999996</v>
      </c>
      <c r="O31" s="138">
        <v>0.1</v>
      </c>
      <c r="P31" s="138">
        <v>0.1</v>
      </c>
      <c r="Q31" s="138">
        <v>0.1</v>
      </c>
    </row>
    <row r="32" spans="1:17" ht="12.75" customHeight="1">
      <c r="A32" s="474" t="s">
        <v>529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</row>
    <row r="33" spans="1:17" ht="12.75" customHeight="1">
      <c r="A33" s="19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2.75" customHeight="1">
      <c r="A34" s="5"/>
      <c r="B34" s="5"/>
      <c r="C34" s="5"/>
      <c r="D34" s="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7.75" customHeight="1">
      <c r="A35" s="8" t="s">
        <v>516</v>
      </c>
      <c r="B35" s="5"/>
      <c r="C35" s="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22.5" customHeight="1">
      <c r="A36" s="10"/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5" customFormat="1" ht="22.5" customHeight="1">
      <c r="A37" s="8" t="s">
        <v>515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5" customFormat="1" ht="30" customHeight="1">
      <c r="A38" s="27"/>
      <c r="B38" s="422" t="s">
        <v>485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</row>
    <row r="39" spans="1:17" s="5" customFormat="1" ht="28.5" customHeight="1">
      <c r="A39" s="27"/>
      <c r="B39" s="426" t="s">
        <v>517</v>
      </c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</row>
    <row r="40" spans="1:17" s="5" customFormat="1" ht="12.75" customHeight="1">
      <c r="B40" s="10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5" customFormat="1" ht="12.75" customHeight="1">
      <c r="A41" s="8" t="s">
        <v>471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5" customFormat="1" ht="21" customHeight="1">
      <c r="B42" s="5" t="s">
        <v>518</v>
      </c>
      <c r="E42" s="9"/>
      <c r="F42" s="9"/>
      <c r="G42" s="9"/>
      <c r="H42" s="9"/>
      <c r="I42" s="9"/>
      <c r="L42" s="9"/>
      <c r="M42" s="9"/>
      <c r="N42" s="9"/>
      <c r="O42" s="9"/>
      <c r="P42" s="9"/>
      <c r="Q42" s="9"/>
    </row>
    <row r="43" spans="1:17" s="5" customFormat="1" ht="24" customHeight="1">
      <c r="B43" s="5" t="s">
        <v>520</v>
      </c>
      <c r="E43" s="9"/>
      <c r="F43" s="9"/>
      <c r="G43" s="9"/>
      <c r="H43" s="9"/>
      <c r="I43" s="9"/>
      <c r="L43" s="9"/>
      <c r="M43" s="9"/>
      <c r="N43" s="9"/>
      <c r="O43" s="9"/>
      <c r="P43" s="9"/>
      <c r="Q43" s="9"/>
    </row>
    <row r="44" spans="1:17" s="5" customFormat="1" ht="23.25" customHeight="1">
      <c r="B44" s="5" t="s">
        <v>519</v>
      </c>
      <c r="E44" s="9"/>
      <c r="F44" s="9"/>
      <c r="G44" s="9"/>
      <c r="H44" s="9"/>
      <c r="I44" s="9"/>
      <c r="L44" s="9"/>
      <c r="M44" s="9"/>
      <c r="N44" s="9"/>
      <c r="O44" s="9"/>
      <c r="P44" s="9"/>
      <c r="Q44" s="9"/>
    </row>
    <row r="45" spans="1:17" s="5" customFormat="1" ht="12.75" customHeight="1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5" customFormat="1" ht="12.75" customHeight="1">
      <c r="A46" s="8" t="s">
        <v>472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5" customFormat="1" ht="22.5" customHeight="1">
      <c r="B47" s="422" t="s">
        <v>507</v>
      </c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</row>
    <row r="48" spans="1:17" s="5" customFormat="1" ht="12.75" customHeight="1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5" customFormat="1" ht="12.75" customHeight="1">
      <c r="A49" s="8" t="s">
        <v>473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5" customFormat="1" ht="21.75" customHeight="1">
      <c r="B50" s="5" t="s">
        <v>521</v>
      </c>
      <c r="E50" s="9"/>
      <c r="F50" s="9"/>
      <c r="G50" s="9"/>
      <c r="H50" s="9"/>
      <c r="I50" s="9"/>
      <c r="N50" s="9"/>
      <c r="O50" s="9"/>
      <c r="P50" s="9"/>
      <c r="Q50" s="9"/>
    </row>
    <row r="51" spans="1:17" s="5" customFormat="1" ht="30" customHeight="1">
      <c r="B51" s="5" t="s">
        <v>494</v>
      </c>
      <c r="E51" s="9"/>
      <c r="F51" s="9"/>
      <c r="G51" s="9"/>
      <c r="H51" s="9"/>
      <c r="I51" s="9"/>
      <c r="N51" s="9"/>
      <c r="O51" s="9"/>
      <c r="P51" s="9"/>
      <c r="Q51" s="9"/>
    </row>
    <row r="52" spans="1:17" s="5" customFormat="1" ht="22.5" customHeight="1">
      <c r="B52" s="5" t="s">
        <v>493</v>
      </c>
      <c r="E52" s="9"/>
      <c r="F52" s="9"/>
      <c r="G52" s="9"/>
      <c r="H52" s="9"/>
      <c r="I52" s="9"/>
      <c r="N52" s="9"/>
      <c r="O52" s="9"/>
      <c r="P52" s="9"/>
      <c r="Q52" s="9"/>
    </row>
    <row r="53" spans="1:17" s="5" customFormat="1" ht="44.25" customHeight="1">
      <c r="B53" s="488" t="s">
        <v>522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9"/>
      <c r="Q53" s="9"/>
    </row>
    <row r="54" spans="1:17" s="5" customFormat="1" ht="12.75" customHeight="1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5" customFormat="1" ht="18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5" customFormat="1" ht="63" customHeight="1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5" customFormat="1" ht="18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5" customFormat="1" ht="18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5" customFormat="1" ht="18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5" customFormat="1" ht="18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5" customFormat="1" ht="18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5" customFormat="1" ht="18.75">
      <c r="A62" s="18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5" customFormat="1" ht="18.75">
      <c r="A63" s="18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5" customFormat="1" ht="18.75">
      <c r="A64" s="18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mergeCells count="16">
    <mergeCell ref="A2:Q2"/>
    <mergeCell ref="B39:Q39"/>
    <mergeCell ref="B47:Q47"/>
    <mergeCell ref="B38:Q38"/>
    <mergeCell ref="O5:Q5"/>
    <mergeCell ref="A32:Q32"/>
    <mergeCell ref="B53:O53"/>
    <mergeCell ref="A3:Q3"/>
    <mergeCell ref="A5:A6"/>
    <mergeCell ref="B5:B6"/>
    <mergeCell ref="C5:C6"/>
    <mergeCell ref="D5:D6"/>
    <mergeCell ref="E5:E6"/>
    <mergeCell ref="F5:H5"/>
    <mergeCell ref="I5:K5"/>
    <mergeCell ref="L5:N5"/>
  </mergeCells>
  <phoneticPr fontId="14" type="noConversion"/>
  <pageMargins left="0.74803149606299213" right="0.74803149606299213" top="0.51" bottom="0.49" header="0.51181102362204722" footer="0.51181102362204722"/>
  <pageSetup paperSize="9" scale="5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6"/>
  <sheetViews>
    <sheetView zoomScale="85" zoomScaleNormal="85" workbookViewId="0">
      <selection activeCell="R1" sqref="R1:T1048576"/>
    </sheetView>
  </sheetViews>
  <sheetFormatPr defaultRowHeight="12.75"/>
  <cols>
    <col min="1" max="1" width="8.140625" style="18" customWidth="1"/>
    <col min="2" max="2" width="36.42578125" style="1" customWidth="1"/>
    <col min="3" max="3" width="46.28515625" style="1" customWidth="1"/>
    <col min="4" max="4" width="9.28515625" style="1" bestFit="1" customWidth="1"/>
    <col min="5" max="5" width="8.28515625" style="2" customWidth="1"/>
    <col min="6" max="17" width="5.42578125" style="2" customWidth="1"/>
    <col min="18" max="18" width="2.42578125" style="1" customWidth="1"/>
    <col min="19" max="19" width="9.5703125" style="1" customWidth="1"/>
    <col min="20" max="20" width="1.7109375" style="1" hidden="1" customWidth="1"/>
    <col min="21" max="21" width="9.140625" style="1" hidden="1" customWidth="1"/>
    <col min="22" max="16384" width="9.140625" style="1"/>
  </cols>
  <sheetData>
    <row r="1" spans="1:21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</row>
    <row r="2" spans="1:21" s="8" customFormat="1" ht="21.75" customHeight="1">
      <c r="A2" s="433" t="s">
        <v>1959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  <c r="T2" s="7"/>
      <c r="U2" s="7"/>
    </row>
    <row r="3" spans="1:21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21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39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1" ht="57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1" ht="25.5">
      <c r="A7" s="321">
        <v>1</v>
      </c>
      <c r="B7" s="299" t="s">
        <v>1783</v>
      </c>
      <c r="C7" s="326" t="s">
        <v>1797</v>
      </c>
      <c r="D7" s="148" t="s">
        <v>530</v>
      </c>
      <c r="E7" s="322">
        <f>SUM(F7:Q7)</f>
        <v>1</v>
      </c>
      <c r="F7" s="323"/>
      <c r="G7" s="323"/>
      <c r="H7" s="323"/>
      <c r="I7" s="323"/>
      <c r="J7" s="323"/>
      <c r="K7" s="323"/>
      <c r="L7" s="323"/>
      <c r="M7" s="323">
        <v>1</v>
      </c>
      <c r="N7" s="323"/>
      <c r="O7" s="323"/>
      <c r="P7" s="323"/>
      <c r="Q7" s="323"/>
    </row>
    <row r="8" spans="1:21" ht="25.5">
      <c r="A8" s="339">
        <v>2</v>
      </c>
      <c r="B8" s="340" t="s">
        <v>1784</v>
      </c>
      <c r="C8" s="341" t="s">
        <v>1798</v>
      </c>
      <c r="D8" s="342" t="s">
        <v>530</v>
      </c>
      <c r="E8" s="343">
        <f>SUM(F8:Q8)</f>
        <v>2</v>
      </c>
      <c r="F8" s="344"/>
      <c r="G8" s="344"/>
      <c r="H8" s="344"/>
      <c r="I8" s="344"/>
      <c r="J8" s="344">
        <v>1</v>
      </c>
      <c r="K8" s="344"/>
      <c r="L8" s="344"/>
      <c r="M8" s="344"/>
      <c r="N8" s="344"/>
      <c r="O8" s="344">
        <v>1</v>
      </c>
      <c r="P8" s="344"/>
      <c r="Q8" s="344"/>
    </row>
    <row r="9" spans="1:21">
      <c r="A9" s="345">
        <v>3</v>
      </c>
      <c r="B9" s="346" t="s">
        <v>1853</v>
      </c>
      <c r="C9" s="347" t="s">
        <v>1935</v>
      </c>
      <c r="D9" s="342" t="s">
        <v>530</v>
      </c>
      <c r="E9" s="348">
        <f>SUM(F9:Q9)</f>
        <v>2</v>
      </c>
      <c r="F9" s="349"/>
      <c r="G9" s="349"/>
      <c r="H9" s="349"/>
      <c r="I9" s="349"/>
      <c r="J9" s="349">
        <v>2</v>
      </c>
      <c r="K9" s="349"/>
      <c r="L9" s="349"/>
      <c r="M9" s="349"/>
      <c r="N9" s="349"/>
      <c r="O9" s="349"/>
      <c r="P9" s="349"/>
      <c r="Q9" s="349"/>
    </row>
    <row r="10" spans="1:21" ht="25.5">
      <c r="A10" s="345">
        <v>6</v>
      </c>
      <c r="B10" s="346" t="s">
        <v>1785</v>
      </c>
      <c r="C10" s="347" t="s">
        <v>1936</v>
      </c>
      <c r="D10" s="45" t="s">
        <v>530</v>
      </c>
      <c r="E10" s="348">
        <f>SUM(F10:Q10)</f>
        <v>1</v>
      </c>
      <c r="F10" s="349"/>
      <c r="G10" s="349"/>
      <c r="H10" s="349">
        <v>1</v>
      </c>
      <c r="I10" s="349"/>
      <c r="J10" s="349"/>
      <c r="K10" s="349"/>
      <c r="L10" s="349"/>
      <c r="M10" s="349"/>
      <c r="N10" s="349"/>
      <c r="O10" s="349"/>
      <c r="P10" s="349"/>
      <c r="Q10" s="349"/>
    </row>
    <row r="11" spans="1:21">
      <c r="A11" s="321">
        <v>7</v>
      </c>
      <c r="B11" s="346" t="s">
        <v>1786</v>
      </c>
      <c r="C11" s="347" t="s">
        <v>1799</v>
      </c>
      <c r="D11" s="45" t="s">
        <v>530</v>
      </c>
      <c r="E11" s="348">
        <f>SUM(F11:Q11)</f>
        <v>4</v>
      </c>
      <c r="F11" s="349"/>
      <c r="G11" s="349"/>
      <c r="H11" s="349">
        <v>4</v>
      </c>
      <c r="I11" s="349"/>
      <c r="J11" s="349"/>
      <c r="K11" s="349"/>
      <c r="L11" s="349"/>
      <c r="M11" s="349"/>
      <c r="N11" s="349"/>
      <c r="O11" s="349"/>
      <c r="P11" s="349"/>
      <c r="Q11" s="349"/>
    </row>
    <row r="12" spans="1:21">
      <c r="A12" s="490" t="s">
        <v>529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</row>
    <row r="13" spans="1:21" ht="15.75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21" ht="18.75">
      <c r="A14" s="33" t="s">
        <v>511</v>
      </c>
      <c r="B14" s="27"/>
      <c r="C14" s="27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1" ht="18.75">
      <c r="A15" s="427" t="s">
        <v>504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  <row r="16" spans="1:21" ht="18.75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9" ht="18.75">
      <c r="A17" s="33" t="s">
        <v>515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9" ht="18.75">
      <c r="A18" s="27"/>
      <c r="B18" s="422" t="s">
        <v>485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</row>
    <row r="19" spans="1:19" s="5" customFormat="1" ht="18.75">
      <c r="A19" s="27"/>
      <c r="B19" s="426" t="s">
        <v>508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</row>
    <row r="20" spans="1:19" s="5" customFormat="1" ht="18.75">
      <c r="A20" s="27"/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2"/>
      <c r="S20" s="12"/>
    </row>
    <row r="21" spans="1:19" s="5" customFormat="1" ht="18.75">
      <c r="A21" s="33" t="s">
        <v>512</v>
      </c>
      <c r="B21" s="27"/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9" s="5" customFormat="1" ht="18.75">
      <c r="A22" s="27"/>
      <c r="B22" s="27" t="s">
        <v>509</v>
      </c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9" s="5" customFormat="1" ht="18.75">
      <c r="A23" s="27"/>
      <c r="B23" s="27" t="s">
        <v>495</v>
      </c>
      <c r="C23" s="27"/>
      <c r="D23" s="27"/>
      <c r="E23" s="29"/>
      <c r="F23" s="29"/>
      <c r="G23" s="29"/>
      <c r="H23" s="29"/>
      <c r="I23" s="29"/>
      <c r="J23" s="38"/>
      <c r="K23" s="29"/>
      <c r="L23" s="29"/>
      <c r="M23" s="29"/>
      <c r="N23" s="29"/>
      <c r="O23" s="29"/>
      <c r="P23" s="29"/>
      <c r="Q23" s="29"/>
    </row>
    <row r="24" spans="1:19" s="5" customFormat="1" ht="18.75">
      <c r="A24" s="27"/>
      <c r="B24" s="38" t="s">
        <v>510</v>
      </c>
      <c r="C24" s="29"/>
      <c r="D24" s="29"/>
      <c r="E24" s="29"/>
      <c r="F24" s="29"/>
      <c r="G24" s="29"/>
      <c r="H24" s="29"/>
      <c r="I24" s="29"/>
      <c r="J24" s="27"/>
      <c r="K24" s="27"/>
      <c r="L24" s="27"/>
      <c r="M24" s="27"/>
      <c r="N24" s="27"/>
      <c r="O24" s="29"/>
      <c r="P24" s="29"/>
      <c r="Q24" s="29"/>
      <c r="R24" s="13"/>
    </row>
    <row r="25" spans="1:19" s="5" customFormat="1" ht="18.75">
      <c r="A25" s="27"/>
      <c r="B25" s="27"/>
      <c r="C25" s="27"/>
      <c r="D25" s="27"/>
      <c r="E25" s="29"/>
      <c r="F25" s="29"/>
      <c r="G25" s="29"/>
      <c r="H25" s="29"/>
      <c r="I25" s="29"/>
      <c r="J25" s="38"/>
      <c r="K25" s="29"/>
      <c r="L25" s="29"/>
      <c r="M25" s="29"/>
      <c r="N25" s="29"/>
      <c r="O25" s="29"/>
      <c r="P25" s="29"/>
      <c r="Q25" s="29"/>
    </row>
    <row r="26" spans="1:19" s="5" customFormat="1" ht="18.75">
      <c r="A26" s="33" t="s">
        <v>513</v>
      </c>
      <c r="B26" s="27"/>
      <c r="C26" s="27"/>
      <c r="D26" s="2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9" s="5" customFormat="1" ht="18.75">
      <c r="A27" s="27"/>
      <c r="B27" s="422" t="s">
        <v>507</v>
      </c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</row>
    <row r="28" spans="1:19" s="5" customFormat="1" ht="18.75">
      <c r="A28" s="27"/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9" s="5" customFormat="1" ht="18.75">
      <c r="A29" s="33" t="s">
        <v>514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9" s="5" customFormat="1" ht="18.75">
      <c r="A30" s="27"/>
      <c r="B30" s="27" t="s">
        <v>492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9" s="5" customFormat="1" ht="18.75">
      <c r="A31" s="27"/>
      <c r="B31" s="27" t="s">
        <v>494</v>
      </c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9" s="5" customFormat="1" ht="18.75">
      <c r="A32" s="27"/>
      <c r="B32" s="27" t="s">
        <v>493</v>
      </c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8" s="5" customFormat="1" ht="18.75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8" s="5" customFormat="1" ht="18.7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8" s="5" customFormat="1" ht="18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8" s="5" customFormat="1" ht="18.7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8" s="5" customFormat="1" ht="18.7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8" s="5" customFormat="1" ht="18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8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8" s="5" customFormat="1" ht="18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39"/>
    </row>
    <row r="41" spans="1:18" s="5" customFormat="1" ht="18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8" s="5" customFormat="1" ht="18.75">
      <c r="A42" s="18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8" s="5" customFormat="1" ht="18.75">
      <c r="A43" s="18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9"/>
    </row>
    <row r="44" spans="1:18" s="5" customFormat="1" ht="18.75">
      <c r="A44" s="18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8" s="5" customFormat="1" ht="18.75">
      <c r="A45" s="18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8" s="5" customFormat="1" ht="18.75">
      <c r="A46" s="18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mergeCells count="16">
    <mergeCell ref="A2:Q2"/>
    <mergeCell ref="A15:Q15"/>
    <mergeCell ref="B18:Q18"/>
    <mergeCell ref="I5:K5"/>
    <mergeCell ref="L5:N5"/>
    <mergeCell ref="O5:Q5"/>
    <mergeCell ref="A3:Q3"/>
    <mergeCell ref="B19:Q19"/>
    <mergeCell ref="B27:Q27"/>
    <mergeCell ref="A5:A6"/>
    <mergeCell ref="B5:B6"/>
    <mergeCell ref="C5:C6"/>
    <mergeCell ref="D5:D6"/>
    <mergeCell ref="E5:E6"/>
    <mergeCell ref="F5:H5"/>
    <mergeCell ref="A12:Q1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Q218"/>
  <sheetViews>
    <sheetView showWhiteSpace="0" view="pageBreakPreview" zoomScale="85" zoomScaleNormal="70" zoomScaleSheetLayoutView="85" zoomScalePageLayoutView="55" workbookViewId="0">
      <pane ySplit="6" topLeftCell="A76" activePane="bottomLeft" state="frozen"/>
      <selection pane="bottomLeft" activeCell="G6" sqref="G6"/>
    </sheetView>
  </sheetViews>
  <sheetFormatPr defaultRowHeight="12.75"/>
  <cols>
    <col min="1" max="1" width="8.140625" style="18" customWidth="1"/>
    <col min="2" max="2" width="47.28515625" style="1" customWidth="1"/>
    <col min="3" max="3" width="15.140625" style="1" bestFit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14062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11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9.5" customHeight="1">
      <c r="A2" s="433" t="s">
        <v>1945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7" s="5" customFormat="1" ht="18.75">
      <c r="A4" s="17"/>
      <c r="B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4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>
      <c r="A7" s="120">
        <v>1</v>
      </c>
      <c r="B7" s="121" t="s">
        <v>290</v>
      </c>
      <c r="C7" s="122"/>
      <c r="D7" s="123" t="s">
        <v>530</v>
      </c>
      <c r="E7" s="124">
        <f t="shared" ref="E7:E38" si="0">SUM(F7:Q7)</f>
        <v>22</v>
      </c>
      <c r="F7" s="124"/>
      <c r="G7" s="124"/>
      <c r="H7" s="124">
        <v>5</v>
      </c>
      <c r="I7" s="124"/>
      <c r="J7" s="124"/>
      <c r="K7" s="124">
        <v>6</v>
      </c>
      <c r="L7" s="124"/>
      <c r="M7" s="124"/>
      <c r="N7" s="124">
        <v>5</v>
      </c>
      <c r="O7" s="124"/>
      <c r="P7" s="124"/>
      <c r="Q7" s="124">
        <v>6</v>
      </c>
    </row>
    <row r="8" spans="1:17">
      <c r="A8" s="125">
        <f>A7+1</f>
        <v>2</v>
      </c>
      <c r="B8" s="126" t="s">
        <v>531</v>
      </c>
      <c r="C8" s="127" t="s">
        <v>532</v>
      </c>
      <c r="D8" s="128" t="s">
        <v>530</v>
      </c>
      <c r="E8" s="129">
        <f t="shared" si="0"/>
        <v>2</v>
      </c>
      <c r="F8" s="129"/>
      <c r="G8" s="129"/>
      <c r="H8" s="129"/>
      <c r="I8" s="129"/>
      <c r="J8" s="129"/>
      <c r="K8" s="129">
        <v>1</v>
      </c>
      <c r="L8" s="129"/>
      <c r="M8" s="129"/>
      <c r="N8" s="129"/>
      <c r="O8" s="129">
        <v>1</v>
      </c>
      <c r="P8" s="129"/>
      <c r="Q8" s="129"/>
    </row>
    <row r="9" spans="1:17">
      <c r="A9" s="125">
        <f t="shared" ref="A9:A72" si="1">A8+1</f>
        <v>3</v>
      </c>
      <c r="B9" s="126" t="s">
        <v>533</v>
      </c>
      <c r="C9" s="127" t="s">
        <v>532</v>
      </c>
      <c r="D9" s="128" t="s">
        <v>530</v>
      </c>
      <c r="E9" s="129">
        <f t="shared" si="0"/>
        <v>20</v>
      </c>
      <c r="F9" s="129"/>
      <c r="G9" s="129"/>
      <c r="H9" s="129">
        <v>5</v>
      </c>
      <c r="I9" s="129">
        <v>5</v>
      </c>
      <c r="J9" s="129"/>
      <c r="K9" s="129">
        <v>5</v>
      </c>
      <c r="L9" s="129">
        <v>2</v>
      </c>
      <c r="M9" s="129"/>
      <c r="N9" s="129"/>
      <c r="O9" s="129">
        <v>1</v>
      </c>
      <c r="P9" s="129">
        <v>2</v>
      </c>
      <c r="Q9" s="129"/>
    </row>
    <row r="10" spans="1:17">
      <c r="A10" s="125">
        <f t="shared" si="1"/>
        <v>4</v>
      </c>
      <c r="B10" s="126" t="s">
        <v>534</v>
      </c>
      <c r="C10" s="127" t="s">
        <v>532</v>
      </c>
      <c r="D10" s="128" t="s">
        <v>530</v>
      </c>
      <c r="E10" s="129">
        <f t="shared" si="0"/>
        <v>2</v>
      </c>
      <c r="F10" s="129"/>
      <c r="G10" s="129"/>
      <c r="H10" s="129"/>
      <c r="I10" s="129"/>
      <c r="J10" s="129">
        <v>1</v>
      </c>
      <c r="K10" s="129"/>
      <c r="L10" s="129"/>
      <c r="M10" s="129"/>
      <c r="N10" s="129"/>
      <c r="O10" s="129"/>
      <c r="P10" s="129">
        <v>1</v>
      </c>
      <c r="Q10" s="129"/>
    </row>
    <row r="11" spans="1:17">
      <c r="A11" s="125">
        <f t="shared" si="1"/>
        <v>5</v>
      </c>
      <c r="B11" s="126" t="s">
        <v>535</v>
      </c>
      <c r="C11" s="127" t="s">
        <v>532</v>
      </c>
      <c r="D11" s="128" t="s">
        <v>530</v>
      </c>
      <c r="E11" s="129">
        <f t="shared" si="0"/>
        <v>2</v>
      </c>
      <c r="F11" s="129">
        <v>1</v>
      </c>
      <c r="G11" s="129"/>
      <c r="H11" s="129">
        <v>1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>
      <c r="A12" s="125">
        <f t="shared" si="1"/>
        <v>6</v>
      </c>
      <c r="B12" s="126" t="s">
        <v>536</v>
      </c>
      <c r="C12" s="127" t="s">
        <v>532</v>
      </c>
      <c r="D12" s="128" t="s">
        <v>530</v>
      </c>
      <c r="E12" s="129">
        <f t="shared" si="0"/>
        <v>10</v>
      </c>
      <c r="F12" s="129"/>
      <c r="G12" s="129"/>
      <c r="H12" s="129">
        <v>2</v>
      </c>
      <c r="I12" s="129"/>
      <c r="J12" s="129"/>
      <c r="K12" s="129"/>
      <c r="L12" s="129">
        <v>2</v>
      </c>
      <c r="M12" s="129"/>
      <c r="N12" s="129">
        <v>3</v>
      </c>
      <c r="O12" s="129">
        <v>1</v>
      </c>
      <c r="P12" s="129">
        <v>2</v>
      </c>
      <c r="Q12" s="129"/>
    </row>
    <row r="13" spans="1:17">
      <c r="A13" s="125">
        <f t="shared" si="1"/>
        <v>7</v>
      </c>
      <c r="B13" s="126" t="s">
        <v>537</v>
      </c>
      <c r="C13" s="127" t="s">
        <v>532</v>
      </c>
      <c r="D13" s="128" t="s">
        <v>530</v>
      </c>
      <c r="E13" s="129">
        <f t="shared" si="0"/>
        <v>1</v>
      </c>
      <c r="F13" s="129"/>
      <c r="G13" s="129">
        <v>1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 s="5" customFormat="1" ht="18.75">
      <c r="A14" s="125">
        <f t="shared" si="1"/>
        <v>8</v>
      </c>
      <c r="B14" s="126" t="s">
        <v>538</v>
      </c>
      <c r="C14" s="127" t="s">
        <v>532</v>
      </c>
      <c r="D14" s="128" t="s">
        <v>530</v>
      </c>
      <c r="E14" s="129">
        <f t="shared" si="0"/>
        <v>3</v>
      </c>
      <c r="F14" s="129"/>
      <c r="G14" s="129"/>
      <c r="H14" s="129"/>
      <c r="I14" s="129"/>
      <c r="J14" s="129"/>
      <c r="K14" s="129"/>
      <c r="L14" s="129"/>
      <c r="M14" s="129"/>
      <c r="N14" s="129">
        <v>1</v>
      </c>
      <c r="O14" s="129">
        <v>1</v>
      </c>
      <c r="P14" s="129">
        <v>1</v>
      </c>
      <c r="Q14" s="129"/>
    </row>
    <row r="15" spans="1:17" s="5" customFormat="1" ht="18.75">
      <c r="A15" s="125">
        <f t="shared" si="1"/>
        <v>9</v>
      </c>
      <c r="B15" s="126" t="s">
        <v>539</v>
      </c>
      <c r="C15" s="127" t="s">
        <v>532</v>
      </c>
      <c r="D15" s="128" t="s">
        <v>530</v>
      </c>
      <c r="E15" s="129">
        <f t="shared" si="0"/>
        <v>1</v>
      </c>
      <c r="F15" s="129"/>
      <c r="G15" s="129"/>
      <c r="H15" s="129"/>
      <c r="I15" s="129"/>
      <c r="J15" s="129"/>
      <c r="K15" s="129"/>
      <c r="L15" s="129"/>
      <c r="M15" s="129">
        <v>1</v>
      </c>
      <c r="N15" s="129"/>
      <c r="O15" s="129"/>
      <c r="P15" s="129"/>
      <c r="Q15" s="129"/>
    </row>
    <row r="16" spans="1:17" s="5" customFormat="1" ht="18.75">
      <c r="A16" s="125">
        <f t="shared" si="1"/>
        <v>10</v>
      </c>
      <c r="B16" s="126" t="s">
        <v>540</v>
      </c>
      <c r="C16" s="127" t="s">
        <v>532</v>
      </c>
      <c r="D16" s="128" t="s">
        <v>530</v>
      </c>
      <c r="E16" s="129">
        <f t="shared" si="0"/>
        <v>3</v>
      </c>
      <c r="F16" s="129"/>
      <c r="G16" s="129"/>
      <c r="H16" s="129"/>
      <c r="I16" s="129"/>
      <c r="J16" s="129"/>
      <c r="K16" s="129"/>
      <c r="L16" s="129"/>
      <c r="M16" s="129"/>
      <c r="N16" s="129">
        <v>1</v>
      </c>
      <c r="O16" s="129">
        <v>1</v>
      </c>
      <c r="P16" s="129">
        <v>1</v>
      </c>
      <c r="Q16" s="129"/>
    </row>
    <row r="17" spans="1:17" s="5" customFormat="1" ht="18.75">
      <c r="A17" s="125">
        <f t="shared" si="1"/>
        <v>11</v>
      </c>
      <c r="B17" s="126" t="s">
        <v>541</v>
      </c>
      <c r="C17" s="127" t="s">
        <v>532</v>
      </c>
      <c r="D17" s="128" t="s">
        <v>530</v>
      </c>
      <c r="E17" s="129">
        <f t="shared" si="0"/>
        <v>3</v>
      </c>
      <c r="F17" s="129"/>
      <c r="G17" s="129"/>
      <c r="H17" s="129"/>
      <c r="I17" s="129"/>
      <c r="J17" s="129"/>
      <c r="K17" s="129"/>
      <c r="L17" s="129"/>
      <c r="M17" s="129"/>
      <c r="N17" s="129">
        <v>1</v>
      </c>
      <c r="O17" s="129">
        <v>1</v>
      </c>
      <c r="P17" s="129">
        <v>1</v>
      </c>
      <c r="Q17" s="129"/>
    </row>
    <row r="18" spans="1:17" s="5" customFormat="1" ht="18.75">
      <c r="A18" s="125">
        <f t="shared" si="1"/>
        <v>12</v>
      </c>
      <c r="B18" s="126" t="s">
        <v>542</v>
      </c>
      <c r="C18" s="127" t="s">
        <v>532</v>
      </c>
      <c r="D18" s="128" t="s">
        <v>530</v>
      </c>
      <c r="E18" s="129">
        <f t="shared" si="0"/>
        <v>2</v>
      </c>
      <c r="F18" s="129"/>
      <c r="G18" s="129"/>
      <c r="H18" s="129"/>
      <c r="I18" s="129"/>
      <c r="J18" s="129"/>
      <c r="K18" s="129">
        <v>1</v>
      </c>
      <c r="L18" s="129"/>
      <c r="M18" s="129"/>
      <c r="N18" s="129">
        <v>1</v>
      </c>
      <c r="O18" s="129"/>
      <c r="P18" s="129"/>
      <c r="Q18" s="129"/>
    </row>
    <row r="19" spans="1:17" s="5" customFormat="1" ht="18.75">
      <c r="A19" s="125">
        <f t="shared" si="1"/>
        <v>13</v>
      </c>
      <c r="B19" s="126" t="s">
        <v>543</v>
      </c>
      <c r="C19" s="127" t="s">
        <v>532</v>
      </c>
      <c r="D19" s="128" t="s">
        <v>530</v>
      </c>
      <c r="E19" s="129">
        <f t="shared" si="0"/>
        <v>5</v>
      </c>
      <c r="F19" s="129"/>
      <c r="G19" s="129"/>
      <c r="H19" s="129"/>
      <c r="I19" s="129"/>
      <c r="J19" s="129"/>
      <c r="K19" s="129"/>
      <c r="L19" s="129">
        <v>2</v>
      </c>
      <c r="M19" s="129"/>
      <c r="N19" s="129"/>
      <c r="O19" s="129">
        <v>2</v>
      </c>
      <c r="P19" s="129">
        <v>1</v>
      </c>
      <c r="Q19" s="129"/>
    </row>
    <row r="20" spans="1:17" s="5" customFormat="1" ht="18.75">
      <c r="A20" s="125">
        <f t="shared" si="1"/>
        <v>14</v>
      </c>
      <c r="B20" s="126" t="s">
        <v>544</v>
      </c>
      <c r="C20" s="127" t="s">
        <v>532</v>
      </c>
      <c r="D20" s="128" t="s">
        <v>530</v>
      </c>
      <c r="E20" s="129">
        <f t="shared" si="0"/>
        <v>2</v>
      </c>
      <c r="F20" s="129"/>
      <c r="G20" s="129"/>
      <c r="H20" s="129"/>
      <c r="I20" s="129"/>
      <c r="J20" s="129"/>
      <c r="K20" s="129">
        <v>2</v>
      </c>
      <c r="L20" s="129"/>
      <c r="M20" s="129"/>
      <c r="N20" s="129"/>
      <c r="O20" s="129"/>
      <c r="P20" s="129"/>
      <c r="Q20" s="129"/>
    </row>
    <row r="21" spans="1:17" s="5" customFormat="1" ht="18.75">
      <c r="A21" s="125">
        <f t="shared" si="1"/>
        <v>15</v>
      </c>
      <c r="B21" s="126" t="s">
        <v>289</v>
      </c>
      <c r="C21" s="127"/>
      <c r="D21" s="128" t="s">
        <v>530</v>
      </c>
      <c r="E21" s="129">
        <f t="shared" si="0"/>
        <v>15</v>
      </c>
      <c r="F21" s="129">
        <v>0</v>
      </c>
      <c r="G21" s="129">
        <v>0</v>
      </c>
      <c r="H21" s="129">
        <v>5</v>
      </c>
      <c r="I21" s="129">
        <v>0</v>
      </c>
      <c r="J21" s="129">
        <v>0</v>
      </c>
      <c r="K21" s="129">
        <v>5</v>
      </c>
      <c r="L21" s="129">
        <v>0</v>
      </c>
      <c r="M21" s="129">
        <v>0</v>
      </c>
      <c r="N21" s="129">
        <v>5</v>
      </c>
      <c r="O21" s="129">
        <v>0</v>
      </c>
      <c r="P21" s="129">
        <v>0</v>
      </c>
      <c r="Q21" s="129">
        <v>0</v>
      </c>
    </row>
    <row r="22" spans="1:17" s="5" customFormat="1" ht="18.75">
      <c r="A22" s="125">
        <f t="shared" si="1"/>
        <v>16</v>
      </c>
      <c r="B22" s="126" t="s">
        <v>226</v>
      </c>
      <c r="C22" s="127"/>
      <c r="D22" s="128" t="s">
        <v>530</v>
      </c>
      <c r="E22" s="129">
        <f t="shared" si="0"/>
        <v>20</v>
      </c>
      <c r="F22" s="129"/>
      <c r="G22" s="129">
        <v>5</v>
      </c>
      <c r="H22" s="129"/>
      <c r="I22" s="129"/>
      <c r="J22" s="129"/>
      <c r="K22" s="129">
        <v>5</v>
      </c>
      <c r="L22" s="129">
        <v>5</v>
      </c>
      <c r="M22" s="129"/>
      <c r="N22" s="129"/>
      <c r="O22" s="129"/>
      <c r="P22" s="129">
        <v>5</v>
      </c>
      <c r="Q22" s="129"/>
    </row>
    <row r="23" spans="1:17" s="5" customFormat="1" ht="18.75">
      <c r="A23" s="125">
        <f t="shared" si="1"/>
        <v>17</v>
      </c>
      <c r="B23" s="126" t="s">
        <v>288</v>
      </c>
      <c r="C23" s="127"/>
      <c r="D23" s="128" t="s">
        <v>530</v>
      </c>
      <c r="E23" s="129">
        <f t="shared" si="0"/>
        <v>24</v>
      </c>
      <c r="F23" s="129">
        <v>2</v>
      </c>
      <c r="G23" s="129">
        <v>2</v>
      </c>
      <c r="H23" s="129">
        <v>2</v>
      </c>
      <c r="I23" s="129">
        <v>2</v>
      </c>
      <c r="J23" s="129">
        <v>2</v>
      </c>
      <c r="K23" s="129">
        <v>2</v>
      </c>
      <c r="L23" s="129">
        <v>2</v>
      </c>
      <c r="M23" s="129">
        <v>2</v>
      </c>
      <c r="N23" s="129">
        <v>2</v>
      </c>
      <c r="O23" s="129">
        <v>2</v>
      </c>
      <c r="P23" s="129">
        <v>2</v>
      </c>
      <c r="Q23" s="129">
        <v>2</v>
      </c>
    </row>
    <row r="24" spans="1:17" s="5" customFormat="1" ht="18.75">
      <c r="A24" s="125">
        <f t="shared" si="1"/>
        <v>18</v>
      </c>
      <c r="B24" s="126" t="s">
        <v>271</v>
      </c>
      <c r="C24" s="127"/>
      <c r="D24" s="128" t="s">
        <v>530</v>
      </c>
      <c r="E24" s="129">
        <f t="shared" si="0"/>
        <v>15</v>
      </c>
      <c r="F24" s="129">
        <v>0</v>
      </c>
      <c r="G24" s="129">
        <v>0</v>
      </c>
      <c r="H24" s="129">
        <v>5</v>
      </c>
      <c r="I24" s="129">
        <v>0</v>
      </c>
      <c r="J24" s="129">
        <v>0</v>
      </c>
      <c r="K24" s="129">
        <v>5</v>
      </c>
      <c r="L24" s="129">
        <v>0</v>
      </c>
      <c r="M24" s="129">
        <v>0</v>
      </c>
      <c r="N24" s="129">
        <v>0</v>
      </c>
      <c r="O24" s="129">
        <v>5</v>
      </c>
      <c r="P24" s="129">
        <v>0</v>
      </c>
      <c r="Q24" s="129">
        <v>0</v>
      </c>
    </row>
    <row r="25" spans="1:17" s="5" customFormat="1" ht="18.75">
      <c r="A25" s="125">
        <f t="shared" si="1"/>
        <v>19</v>
      </c>
      <c r="B25" s="126" t="s">
        <v>287</v>
      </c>
      <c r="C25" s="130"/>
      <c r="D25" s="128" t="s">
        <v>530</v>
      </c>
      <c r="E25" s="129">
        <f t="shared" si="0"/>
        <v>1</v>
      </c>
      <c r="F25" s="129"/>
      <c r="G25" s="129"/>
      <c r="H25" s="129"/>
      <c r="I25" s="129"/>
      <c r="J25" s="129"/>
      <c r="K25" s="129"/>
      <c r="L25" s="129">
        <v>1</v>
      </c>
      <c r="M25" s="129"/>
      <c r="N25" s="129"/>
      <c r="O25" s="129"/>
      <c r="P25" s="129"/>
      <c r="Q25" s="129"/>
    </row>
    <row r="26" spans="1:17" s="5" customFormat="1" ht="18.75">
      <c r="A26" s="125">
        <f t="shared" si="1"/>
        <v>20</v>
      </c>
      <c r="B26" s="126" t="s">
        <v>286</v>
      </c>
      <c r="C26" s="130"/>
      <c r="D26" s="128" t="s">
        <v>530</v>
      </c>
      <c r="E26" s="129">
        <f t="shared" si="0"/>
        <v>4</v>
      </c>
      <c r="F26" s="129">
        <v>1</v>
      </c>
      <c r="G26" s="129"/>
      <c r="H26" s="129"/>
      <c r="I26" s="129">
        <v>1</v>
      </c>
      <c r="J26" s="129"/>
      <c r="K26" s="129"/>
      <c r="L26" s="129">
        <v>1</v>
      </c>
      <c r="M26" s="129"/>
      <c r="N26" s="129"/>
      <c r="O26" s="129"/>
      <c r="P26" s="129">
        <v>1</v>
      </c>
      <c r="Q26" s="129"/>
    </row>
    <row r="27" spans="1:17" s="5" customFormat="1" ht="18.75">
      <c r="A27" s="125">
        <f t="shared" si="1"/>
        <v>21</v>
      </c>
      <c r="B27" s="126" t="s">
        <v>291</v>
      </c>
      <c r="C27" s="127"/>
      <c r="D27" s="128" t="s">
        <v>530</v>
      </c>
      <c r="E27" s="129">
        <f t="shared" si="0"/>
        <v>24</v>
      </c>
      <c r="F27" s="129">
        <v>2</v>
      </c>
      <c r="G27" s="129">
        <v>2</v>
      </c>
      <c r="H27" s="129">
        <v>2</v>
      </c>
      <c r="I27" s="129">
        <v>2</v>
      </c>
      <c r="J27" s="129">
        <v>2</v>
      </c>
      <c r="K27" s="129">
        <v>2</v>
      </c>
      <c r="L27" s="129">
        <v>2</v>
      </c>
      <c r="M27" s="129">
        <v>2</v>
      </c>
      <c r="N27" s="129">
        <v>2</v>
      </c>
      <c r="O27" s="129">
        <v>2</v>
      </c>
      <c r="P27" s="129">
        <v>2</v>
      </c>
      <c r="Q27" s="129">
        <v>2</v>
      </c>
    </row>
    <row r="28" spans="1:17" s="5" customFormat="1" ht="18.75">
      <c r="A28" s="125">
        <f t="shared" si="1"/>
        <v>22</v>
      </c>
      <c r="B28" s="126" t="s">
        <v>255</v>
      </c>
      <c r="C28" s="127"/>
      <c r="D28" s="128" t="s">
        <v>530</v>
      </c>
      <c r="E28" s="129">
        <f t="shared" si="0"/>
        <v>50</v>
      </c>
      <c r="F28" s="129">
        <v>0</v>
      </c>
      <c r="G28" s="129">
        <v>0</v>
      </c>
      <c r="H28" s="129">
        <v>50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</row>
    <row r="29" spans="1:17" s="5" customFormat="1" ht="18.75">
      <c r="A29" s="125">
        <f t="shared" si="1"/>
        <v>23</v>
      </c>
      <c r="B29" s="126" t="s">
        <v>274</v>
      </c>
      <c r="C29" s="127"/>
      <c r="D29" s="128" t="s">
        <v>530</v>
      </c>
      <c r="E29" s="129">
        <f t="shared" si="0"/>
        <v>20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10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10</v>
      </c>
    </row>
    <row r="30" spans="1:17" s="5" customFormat="1" ht="18.75">
      <c r="A30" s="125">
        <f t="shared" si="1"/>
        <v>24</v>
      </c>
      <c r="B30" s="126" t="s">
        <v>357</v>
      </c>
      <c r="C30" s="130"/>
      <c r="D30" s="128" t="s">
        <v>530</v>
      </c>
      <c r="E30" s="129">
        <f t="shared" si="0"/>
        <v>60</v>
      </c>
      <c r="F30" s="129">
        <v>5</v>
      </c>
      <c r="G30" s="129">
        <v>5</v>
      </c>
      <c r="H30" s="129">
        <v>5</v>
      </c>
      <c r="I30" s="129">
        <v>5</v>
      </c>
      <c r="J30" s="129">
        <v>5</v>
      </c>
      <c r="K30" s="129">
        <v>5</v>
      </c>
      <c r="L30" s="129">
        <v>5</v>
      </c>
      <c r="M30" s="129">
        <v>5</v>
      </c>
      <c r="N30" s="129">
        <v>5</v>
      </c>
      <c r="O30" s="129">
        <v>5</v>
      </c>
      <c r="P30" s="129">
        <v>5</v>
      </c>
      <c r="Q30" s="129">
        <v>5</v>
      </c>
    </row>
    <row r="31" spans="1:17" s="5" customFormat="1" ht="18.75">
      <c r="A31" s="125">
        <f t="shared" si="1"/>
        <v>25</v>
      </c>
      <c r="B31" s="126" t="s">
        <v>245</v>
      </c>
      <c r="C31" s="130"/>
      <c r="D31" s="128" t="s">
        <v>530</v>
      </c>
      <c r="E31" s="129">
        <f t="shared" si="0"/>
        <v>2</v>
      </c>
      <c r="F31" s="129">
        <v>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s="5" customFormat="1" ht="18.75">
      <c r="A32" s="125">
        <f t="shared" si="1"/>
        <v>26</v>
      </c>
      <c r="B32" s="126" t="s">
        <v>292</v>
      </c>
      <c r="C32" s="130"/>
      <c r="D32" s="128" t="s">
        <v>530</v>
      </c>
      <c r="E32" s="129">
        <f t="shared" si="0"/>
        <v>36</v>
      </c>
      <c r="F32" s="129">
        <v>3</v>
      </c>
      <c r="G32" s="129">
        <v>3</v>
      </c>
      <c r="H32" s="129">
        <v>3</v>
      </c>
      <c r="I32" s="129">
        <v>3</v>
      </c>
      <c r="J32" s="129">
        <v>3</v>
      </c>
      <c r="K32" s="129">
        <v>3</v>
      </c>
      <c r="L32" s="129">
        <v>3</v>
      </c>
      <c r="M32" s="129">
        <v>3</v>
      </c>
      <c r="N32" s="129">
        <v>3</v>
      </c>
      <c r="O32" s="129">
        <v>3</v>
      </c>
      <c r="P32" s="129">
        <v>3</v>
      </c>
      <c r="Q32" s="129">
        <v>3</v>
      </c>
    </row>
    <row r="33" spans="1:17" s="5" customFormat="1" ht="18.75">
      <c r="A33" s="125">
        <f t="shared" si="1"/>
        <v>27</v>
      </c>
      <c r="B33" s="126" t="s">
        <v>293</v>
      </c>
      <c r="C33" s="127"/>
      <c r="D33" s="128" t="s">
        <v>530</v>
      </c>
      <c r="E33" s="129">
        <f t="shared" si="0"/>
        <v>20</v>
      </c>
      <c r="F33" s="129">
        <v>0</v>
      </c>
      <c r="G33" s="129">
        <v>10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10</v>
      </c>
      <c r="N33" s="129">
        <v>0</v>
      </c>
      <c r="O33" s="129">
        <v>0</v>
      </c>
      <c r="P33" s="129">
        <v>0</v>
      </c>
      <c r="Q33" s="129">
        <v>0</v>
      </c>
    </row>
    <row r="34" spans="1:17" s="5" customFormat="1" ht="18.75">
      <c r="A34" s="125">
        <f t="shared" si="1"/>
        <v>28</v>
      </c>
      <c r="B34" s="126" t="s">
        <v>294</v>
      </c>
      <c r="C34" s="130"/>
      <c r="D34" s="128" t="s">
        <v>530</v>
      </c>
      <c r="E34" s="129">
        <f t="shared" si="0"/>
        <v>60</v>
      </c>
      <c r="F34" s="129">
        <v>5</v>
      </c>
      <c r="G34" s="129">
        <v>5</v>
      </c>
      <c r="H34" s="129">
        <v>5</v>
      </c>
      <c r="I34" s="129">
        <v>5</v>
      </c>
      <c r="J34" s="129">
        <v>5</v>
      </c>
      <c r="K34" s="129">
        <v>5</v>
      </c>
      <c r="L34" s="129">
        <v>5</v>
      </c>
      <c r="M34" s="129">
        <v>5</v>
      </c>
      <c r="N34" s="129">
        <v>5</v>
      </c>
      <c r="O34" s="129">
        <v>5</v>
      </c>
      <c r="P34" s="129">
        <v>5</v>
      </c>
      <c r="Q34" s="129">
        <v>5</v>
      </c>
    </row>
    <row r="35" spans="1:17" s="5" customFormat="1" ht="18.75">
      <c r="A35" s="125">
        <f t="shared" si="1"/>
        <v>29</v>
      </c>
      <c r="B35" s="126" t="s">
        <v>546</v>
      </c>
      <c r="C35" s="127"/>
      <c r="D35" s="128" t="s">
        <v>530</v>
      </c>
      <c r="E35" s="129">
        <f t="shared" si="0"/>
        <v>30</v>
      </c>
      <c r="F35" s="129">
        <v>7</v>
      </c>
      <c r="G35" s="129"/>
      <c r="H35" s="129"/>
      <c r="I35" s="129">
        <v>8</v>
      </c>
      <c r="J35" s="129"/>
      <c r="K35" s="129"/>
      <c r="L35" s="129">
        <v>5</v>
      </c>
      <c r="M35" s="129"/>
      <c r="N35" s="129"/>
      <c r="O35" s="129">
        <v>7</v>
      </c>
      <c r="P35" s="129">
        <v>3</v>
      </c>
      <c r="Q35" s="129"/>
    </row>
    <row r="36" spans="1:17" s="5" customFormat="1" ht="18.75">
      <c r="A36" s="125">
        <f t="shared" si="1"/>
        <v>30</v>
      </c>
      <c r="B36" s="126" t="s">
        <v>547</v>
      </c>
      <c r="C36" s="127"/>
      <c r="D36" s="128" t="s">
        <v>530</v>
      </c>
      <c r="E36" s="129">
        <f t="shared" si="0"/>
        <v>15</v>
      </c>
      <c r="F36" s="129"/>
      <c r="G36" s="129"/>
      <c r="H36" s="129"/>
      <c r="I36" s="129"/>
      <c r="J36" s="129"/>
      <c r="K36" s="129">
        <v>5</v>
      </c>
      <c r="L36" s="129">
        <v>5</v>
      </c>
      <c r="M36" s="129"/>
      <c r="N36" s="129"/>
      <c r="O36" s="129"/>
      <c r="P36" s="129"/>
      <c r="Q36" s="129">
        <v>5</v>
      </c>
    </row>
    <row r="37" spans="1:17" s="5" customFormat="1" ht="27">
      <c r="A37" s="125">
        <f t="shared" si="1"/>
        <v>31</v>
      </c>
      <c r="B37" s="126" t="s">
        <v>260</v>
      </c>
      <c r="C37" s="127"/>
      <c r="D37" s="128" t="s">
        <v>530</v>
      </c>
      <c r="E37" s="129">
        <f t="shared" si="0"/>
        <v>100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100</v>
      </c>
      <c r="P37" s="129">
        <v>0</v>
      </c>
      <c r="Q37" s="129">
        <v>0</v>
      </c>
    </row>
    <row r="38" spans="1:17" s="5" customFormat="1" ht="27">
      <c r="A38" s="125">
        <f t="shared" si="1"/>
        <v>32</v>
      </c>
      <c r="B38" s="126" t="s">
        <v>261</v>
      </c>
      <c r="C38" s="127"/>
      <c r="D38" s="128" t="s">
        <v>530</v>
      </c>
      <c r="E38" s="129">
        <f t="shared" si="0"/>
        <v>200</v>
      </c>
      <c r="F38" s="129">
        <v>0</v>
      </c>
      <c r="G38" s="129">
        <v>0</v>
      </c>
      <c r="H38" s="129">
        <v>100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100</v>
      </c>
      <c r="Q38" s="129">
        <v>0</v>
      </c>
    </row>
    <row r="39" spans="1:17" s="5" customFormat="1" ht="18.75">
      <c r="A39" s="125">
        <f t="shared" si="1"/>
        <v>33</v>
      </c>
      <c r="B39" s="126" t="s">
        <v>295</v>
      </c>
      <c r="C39" s="130"/>
      <c r="D39" s="128" t="s">
        <v>503</v>
      </c>
      <c r="E39" s="129">
        <f t="shared" ref="E39:E70" si="2">SUM(F39:Q39)</f>
        <v>1.4</v>
      </c>
      <c r="F39" s="129"/>
      <c r="G39" s="129"/>
      <c r="H39" s="129">
        <v>0.6</v>
      </c>
      <c r="I39" s="129"/>
      <c r="J39" s="129">
        <v>0.1</v>
      </c>
      <c r="K39" s="129"/>
      <c r="L39" s="129"/>
      <c r="M39" s="129"/>
      <c r="N39" s="129">
        <v>0.6</v>
      </c>
      <c r="O39" s="129"/>
      <c r="P39" s="129">
        <v>0.1</v>
      </c>
      <c r="Q39" s="129"/>
    </row>
    <row r="40" spans="1:17" s="5" customFormat="1" ht="18.75">
      <c r="A40" s="125">
        <f t="shared" si="1"/>
        <v>34</v>
      </c>
      <c r="B40" s="126" t="s">
        <v>223</v>
      </c>
      <c r="C40" s="127"/>
      <c r="D40" s="128" t="s">
        <v>530</v>
      </c>
      <c r="E40" s="129">
        <f t="shared" si="2"/>
        <v>10</v>
      </c>
      <c r="F40" s="129"/>
      <c r="G40" s="129">
        <v>5</v>
      </c>
      <c r="H40" s="129"/>
      <c r="I40" s="129"/>
      <c r="J40" s="129"/>
      <c r="K40" s="129"/>
      <c r="L40" s="129"/>
      <c r="M40" s="129">
        <v>5</v>
      </c>
      <c r="N40" s="129"/>
      <c r="O40" s="129"/>
      <c r="P40" s="129"/>
      <c r="Q40" s="129"/>
    </row>
    <row r="41" spans="1:17" s="5" customFormat="1" ht="18.75">
      <c r="A41" s="125">
        <f t="shared" si="1"/>
        <v>35</v>
      </c>
      <c r="B41" s="126" t="s">
        <v>221</v>
      </c>
      <c r="C41" s="127"/>
      <c r="D41" s="128" t="s">
        <v>530</v>
      </c>
      <c r="E41" s="129">
        <f t="shared" si="2"/>
        <v>20</v>
      </c>
      <c r="F41" s="129"/>
      <c r="G41" s="129">
        <v>10</v>
      </c>
      <c r="H41" s="129"/>
      <c r="I41" s="129"/>
      <c r="J41" s="129"/>
      <c r="K41" s="129"/>
      <c r="L41" s="129"/>
      <c r="M41" s="129">
        <v>10</v>
      </c>
      <c r="N41" s="129"/>
      <c r="O41" s="129"/>
      <c r="P41" s="129"/>
      <c r="Q41" s="129"/>
    </row>
    <row r="42" spans="1:17">
      <c r="A42" s="125">
        <f t="shared" si="1"/>
        <v>36</v>
      </c>
      <c r="B42" s="126" t="s">
        <v>222</v>
      </c>
      <c r="C42" s="127"/>
      <c r="D42" s="128" t="s">
        <v>530</v>
      </c>
      <c r="E42" s="129">
        <f t="shared" si="2"/>
        <v>10</v>
      </c>
      <c r="F42" s="129"/>
      <c r="G42" s="129"/>
      <c r="H42" s="129"/>
      <c r="I42" s="129"/>
      <c r="J42" s="129"/>
      <c r="K42" s="129">
        <v>4</v>
      </c>
      <c r="L42" s="129">
        <v>1</v>
      </c>
      <c r="M42" s="129"/>
      <c r="N42" s="129"/>
      <c r="O42" s="129"/>
      <c r="P42" s="129">
        <v>5</v>
      </c>
      <c r="Q42" s="129"/>
    </row>
    <row r="43" spans="1:17">
      <c r="A43" s="125">
        <f t="shared" si="1"/>
        <v>37</v>
      </c>
      <c r="B43" s="126" t="s">
        <v>317</v>
      </c>
      <c r="C43" s="127"/>
      <c r="D43" s="128" t="s">
        <v>530</v>
      </c>
      <c r="E43" s="129">
        <f t="shared" si="2"/>
        <v>15</v>
      </c>
      <c r="F43" s="129">
        <v>0</v>
      </c>
      <c r="G43" s="129">
        <v>0</v>
      </c>
      <c r="H43" s="129">
        <v>0</v>
      </c>
      <c r="I43" s="129">
        <v>5</v>
      </c>
      <c r="J43" s="129">
        <v>0</v>
      </c>
      <c r="K43" s="129">
        <v>0</v>
      </c>
      <c r="L43" s="129">
        <v>5</v>
      </c>
      <c r="M43" s="129">
        <v>0</v>
      </c>
      <c r="N43" s="129">
        <v>0</v>
      </c>
      <c r="O43" s="129">
        <v>5</v>
      </c>
      <c r="P43" s="129">
        <v>0</v>
      </c>
      <c r="Q43" s="129">
        <v>0</v>
      </c>
    </row>
    <row r="44" spans="1:17">
      <c r="A44" s="125">
        <f t="shared" si="1"/>
        <v>38</v>
      </c>
      <c r="B44" s="126" t="s">
        <v>548</v>
      </c>
      <c r="C44" s="127"/>
      <c r="D44" s="128" t="s">
        <v>530</v>
      </c>
      <c r="E44" s="129">
        <f t="shared" si="2"/>
        <v>1000</v>
      </c>
      <c r="F44" s="129"/>
      <c r="G44" s="129">
        <v>500</v>
      </c>
      <c r="H44" s="129"/>
      <c r="I44" s="129"/>
      <c r="J44" s="129"/>
      <c r="K44" s="129"/>
      <c r="L44" s="129"/>
      <c r="M44" s="129">
        <v>500</v>
      </c>
      <c r="N44" s="129"/>
      <c r="O44" s="129"/>
      <c r="P44" s="129"/>
      <c r="Q44" s="129"/>
    </row>
    <row r="45" spans="1:17">
      <c r="A45" s="125">
        <f t="shared" si="1"/>
        <v>39</v>
      </c>
      <c r="B45" s="126" t="s">
        <v>296</v>
      </c>
      <c r="C45" s="130"/>
      <c r="D45" s="128" t="s">
        <v>503</v>
      </c>
      <c r="E45" s="129">
        <f t="shared" si="2"/>
        <v>3.4000000000000004</v>
      </c>
      <c r="F45" s="129">
        <v>0.2</v>
      </c>
      <c r="G45" s="129">
        <v>0.2</v>
      </c>
      <c r="H45" s="129">
        <v>0.7</v>
      </c>
      <c r="I45" s="129">
        <v>0.2</v>
      </c>
      <c r="J45" s="129">
        <v>0.2</v>
      </c>
      <c r="K45" s="129">
        <v>0.2</v>
      </c>
      <c r="L45" s="129">
        <v>0.2</v>
      </c>
      <c r="M45" s="129">
        <v>0.2</v>
      </c>
      <c r="N45" s="129">
        <v>0.7</v>
      </c>
      <c r="O45" s="129">
        <v>0.2</v>
      </c>
      <c r="P45" s="129">
        <v>0.2</v>
      </c>
      <c r="Q45" s="129">
        <v>0.2</v>
      </c>
    </row>
    <row r="46" spans="1:17">
      <c r="A46" s="125">
        <f t="shared" si="1"/>
        <v>40</v>
      </c>
      <c r="B46" s="126" t="s">
        <v>322</v>
      </c>
      <c r="C46" s="130"/>
      <c r="D46" s="128" t="s">
        <v>527</v>
      </c>
      <c r="E46" s="129">
        <f t="shared" si="2"/>
        <v>2.4</v>
      </c>
      <c r="F46" s="129">
        <v>0.2</v>
      </c>
      <c r="G46" s="129">
        <v>0.2</v>
      </c>
      <c r="H46" s="129">
        <v>0.2</v>
      </c>
      <c r="I46" s="129">
        <v>0.2</v>
      </c>
      <c r="J46" s="129">
        <v>0.2</v>
      </c>
      <c r="K46" s="129">
        <v>0.2</v>
      </c>
      <c r="L46" s="129">
        <v>0.2</v>
      </c>
      <c r="M46" s="129">
        <v>0.2</v>
      </c>
      <c r="N46" s="129">
        <v>0.2</v>
      </c>
      <c r="O46" s="129">
        <v>0.2</v>
      </c>
      <c r="P46" s="129">
        <v>0.2</v>
      </c>
      <c r="Q46" s="129">
        <v>0.2</v>
      </c>
    </row>
    <row r="47" spans="1:17">
      <c r="A47" s="125">
        <f t="shared" si="1"/>
        <v>41</v>
      </c>
      <c r="B47" s="126" t="s">
        <v>549</v>
      </c>
      <c r="C47" s="130"/>
      <c r="D47" s="128" t="s">
        <v>530</v>
      </c>
      <c r="E47" s="129">
        <f t="shared" si="2"/>
        <v>192</v>
      </c>
      <c r="F47" s="129">
        <v>16</v>
      </c>
      <c r="G47" s="129">
        <v>16</v>
      </c>
      <c r="H47" s="129">
        <v>16</v>
      </c>
      <c r="I47" s="129">
        <v>16</v>
      </c>
      <c r="J47" s="129">
        <v>16</v>
      </c>
      <c r="K47" s="129">
        <v>16</v>
      </c>
      <c r="L47" s="129">
        <v>16</v>
      </c>
      <c r="M47" s="129">
        <v>16</v>
      </c>
      <c r="N47" s="129">
        <v>16</v>
      </c>
      <c r="O47" s="129">
        <v>16</v>
      </c>
      <c r="P47" s="129">
        <v>16</v>
      </c>
      <c r="Q47" s="129">
        <v>16</v>
      </c>
    </row>
    <row r="48" spans="1:17">
      <c r="A48" s="125">
        <f t="shared" si="1"/>
        <v>42</v>
      </c>
      <c r="B48" s="126" t="s">
        <v>227</v>
      </c>
      <c r="C48" s="127"/>
      <c r="D48" s="128" t="s">
        <v>530</v>
      </c>
      <c r="E48" s="129">
        <f t="shared" si="2"/>
        <v>10</v>
      </c>
      <c r="F48" s="129">
        <v>5</v>
      </c>
      <c r="G48" s="129"/>
      <c r="H48" s="129"/>
      <c r="I48" s="129"/>
      <c r="J48" s="129"/>
      <c r="K48" s="129">
        <v>5</v>
      </c>
      <c r="L48" s="129"/>
      <c r="M48" s="129"/>
      <c r="N48" s="129"/>
      <c r="O48" s="129"/>
      <c r="P48" s="129"/>
      <c r="Q48" s="129"/>
    </row>
    <row r="49" spans="1:17">
      <c r="A49" s="125">
        <f t="shared" si="1"/>
        <v>43</v>
      </c>
      <c r="B49" s="126" t="s">
        <v>323</v>
      </c>
      <c r="C49" s="130"/>
      <c r="D49" s="128" t="s">
        <v>503</v>
      </c>
      <c r="E49" s="129">
        <f t="shared" si="2"/>
        <v>17.950000000000003</v>
      </c>
      <c r="F49" s="129">
        <v>1.8</v>
      </c>
      <c r="G49" s="129">
        <v>1.3</v>
      </c>
      <c r="H49" s="129">
        <v>1.3</v>
      </c>
      <c r="I49" s="129">
        <v>1.8</v>
      </c>
      <c r="J49" s="129">
        <v>1.41</v>
      </c>
      <c r="K49" s="129">
        <v>1.3</v>
      </c>
      <c r="L49" s="129">
        <v>1.8</v>
      </c>
      <c r="M49" s="129">
        <v>1.3</v>
      </c>
      <c r="N49" s="129">
        <v>1.43</v>
      </c>
      <c r="O49" s="129">
        <v>1.8</v>
      </c>
      <c r="P49" s="129">
        <v>1.41</v>
      </c>
      <c r="Q49" s="129">
        <v>1.3</v>
      </c>
    </row>
    <row r="50" spans="1:17">
      <c r="A50" s="125">
        <f t="shared" si="1"/>
        <v>44</v>
      </c>
      <c r="B50" s="126" t="s">
        <v>297</v>
      </c>
      <c r="C50" s="130"/>
      <c r="D50" s="128" t="s">
        <v>530</v>
      </c>
      <c r="E50" s="129">
        <f t="shared" si="2"/>
        <v>96</v>
      </c>
      <c r="F50" s="129">
        <v>8</v>
      </c>
      <c r="G50" s="129">
        <v>8</v>
      </c>
      <c r="H50" s="129">
        <v>8</v>
      </c>
      <c r="I50" s="129">
        <v>8</v>
      </c>
      <c r="J50" s="129">
        <v>8</v>
      </c>
      <c r="K50" s="129">
        <v>8</v>
      </c>
      <c r="L50" s="129">
        <v>8</v>
      </c>
      <c r="M50" s="129">
        <v>8</v>
      </c>
      <c r="N50" s="129">
        <v>8</v>
      </c>
      <c r="O50" s="129">
        <v>8</v>
      </c>
      <c r="P50" s="129">
        <v>8</v>
      </c>
      <c r="Q50" s="129">
        <v>8</v>
      </c>
    </row>
    <row r="51" spans="1:17">
      <c r="A51" s="125">
        <f t="shared" si="1"/>
        <v>45</v>
      </c>
      <c r="B51" s="126" t="s">
        <v>303</v>
      </c>
      <c r="C51" s="130"/>
      <c r="D51" s="128" t="s">
        <v>530</v>
      </c>
      <c r="E51" s="129">
        <f t="shared" si="2"/>
        <v>1</v>
      </c>
      <c r="F51" s="129"/>
      <c r="G51" s="129"/>
      <c r="H51" s="129"/>
      <c r="I51" s="129"/>
      <c r="J51" s="129"/>
      <c r="K51" s="129"/>
      <c r="L51" s="129">
        <v>1</v>
      </c>
      <c r="M51" s="129"/>
      <c r="N51" s="129"/>
      <c r="O51" s="129"/>
      <c r="P51" s="129"/>
      <c r="Q51" s="129"/>
    </row>
    <row r="52" spans="1:17">
      <c r="A52" s="125">
        <f t="shared" si="1"/>
        <v>46</v>
      </c>
      <c r="B52" s="126" t="s">
        <v>209</v>
      </c>
      <c r="C52" s="127"/>
      <c r="D52" s="128" t="s">
        <v>530</v>
      </c>
      <c r="E52" s="129">
        <f t="shared" si="2"/>
        <v>120</v>
      </c>
      <c r="F52" s="129">
        <v>10</v>
      </c>
      <c r="G52" s="129">
        <v>10</v>
      </c>
      <c r="H52" s="129">
        <v>10</v>
      </c>
      <c r="I52" s="129">
        <v>10</v>
      </c>
      <c r="J52" s="129">
        <v>10</v>
      </c>
      <c r="K52" s="129">
        <v>10</v>
      </c>
      <c r="L52" s="129">
        <v>10</v>
      </c>
      <c r="M52" s="129">
        <v>10</v>
      </c>
      <c r="N52" s="129">
        <v>10</v>
      </c>
      <c r="O52" s="129">
        <v>10</v>
      </c>
      <c r="P52" s="129">
        <v>10</v>
      </c>
      <c r="Q52" s="129">
        <v>10</v>
      </c>
    </row>
    <row r="53" spans="1:17">
      <c r="A53" s="125">
        <f t="shared" si="1"/>
        <v>47</v>
      </c>
      <c r="B53" s="126" t="s">
        <v>304</v>
      </c>
      <c r="C53" s="130"/>
      <c r="D53" s="128" t="s">
        <v>530</v>
      </c>
      <c r="E53" s="129">
        <f t="shared" si="2"/>
        <v>6</v>
      </c>
      <c r="F53" s="129">
        <v>1</v>
      </c>
      <c r="G53" s="129"/>
      <c r="H53" s="129">
        <v>1</v>
      </c>
      <c r="I53" s="129"/>
      <c r="J53" s="129">
        <v>1</v>
      </c>
      <c r="K53" s="129"/>
      <c r="L53" s="129">
        <v>1</v>
      </c>
      <c r="M53" s="129"/>
      <c r="N53" s="129">
        <v>1</v>
      </c>
      <c r="O53" s="129"/>
      <c r="P53" s="129">
        <v>1</v>
      </c>
      <c r="Q53" s="129"/>
    </row>
    <row r="54" spans="1:17">
      <c r="A54" s="125">
        <f t="shared" si="1"/>
        <v>48</v>
      </c>
      <c r="B54" s="126" t="s">
        <v>215</v>
      </c>
      <c r="C54" s="127"/>
      <c r="D54" s="128" t="s">
        <v>528</v>
      </c>
      <c r="E54" s="129">
        <f t="shared" si="2"/>
        <v>250</v>
      </c>
      <c r="F54" s="129"/>
      <c r="G54" s="129"/>
      <c r="H54" s="129"/>
      <c r="I54" s="129">
        <v>100</v>
      </c>
      <c r="J54" s="129">
        <v>50</v>
      </c>
      <c r="K54" s="129">
        <v>50</v>
      </c>
      <c r="L54" s="129">
        <v>50</v>
      </c>
      <c r="M54" s="129"/>
      <c r="N54" s="129"/>
      <c r="O54" s="129"/>
      <c r="P54" s="129"/>
      <c r="Q54" s="129"/>
    </row>
    <row r="55" spans="1:17">
      <c r="A55" s="125">
        <f t="shared" si="1"/>
        <v>49</v>
      </c>
      <c r="B55" s="126" t="s">
        <v>550</v>
      </c>
      <c r="C55" s="127"/>
      <c r="D55" s="128" t="s">
        <v>528</v>
      </c>
      <c r="E55" s="129">
        <f t="shared" si="2"/>
        <v>200</v>
      </c>
      <c r="F55" s="129">
        <v>50</v>
      </c>
      <c r="G55" s="129"/>
      <c r="H55" s="129"/>
      <c r="I55" s="129"/>
      <c r="J55" s="129"/>
      <c r="K55" s="129">
        <v>50</v>
      </c>
      <c r="L55" s="129"/>
      <c r="M55" s="129"/>
      <c r="N55" s="129"/>
      <c r="O55" s="129">
        <v>50</v>
      </c>
      <c r="P55" s="129">
        <v>50</v>
      </c>
      <c r="Q55" s="129"/>
    </row>
    <row r="56" spans="1:17">
      <c r="A56" s="125">
        <f t="shared" si="1"/>
        <v>50</v>
      </c>
      <c r="B56" s="126" t="s">
        <v>256</v>
      </c>
      <c r="C56" s="127"/>
      <c r="D56" s="128" t="s">
        <v>527</v>
      </c>
      <c r="E56" s="129">
        <f t="shared" si="2"/>
        <v>100</v>
      </c>
      <c r="F56" s="129">
        <v>0</v>
      </c>
      <c r="G56" s="129">
        <v>100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</row>
    <row r="57" spans="1:17">
      <c r="A57" s="125">
        <f t="shared" si="1"/>
        <v>51</v>
      </c>
      <c r="B57" s="126" t="s">
        <v>257</v>
      </c>
      <c r="C57" s="127"/>
      <c r="D57" s="128" t="s">
        <v>527</v>
      </c>
      <c r="E57" s="129">
        <f t="shared" si="2"/>
        <v>100</v>
      </c>
      <c r="F57" s="129">
        <v>0</v>
      </c>
      <c r="G57" s="129">
        <v>50</v>
      </c>
      <c r="H57" s="129">
        <v>0</v>
      </c>
      <c r="I57" s="129">
        <v>50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129">
        <v>0</v>
      </c>
    </row>
    <row r="58" spans="1:17">
      <c r="A58" s="125">
        <f t="shared" si="1"/>
        <v>52</v>
      </c>
      <c r="B58" s="126" t="s">
        <v>258</v>
      </c>
      <c r="C58" s="127"/>
      <c r="D58" s="128" t="s">
        <v>527</v>
      </c>
      <c r="E58" s="129">
        <f t="shared" si="2"/>
        <v>80</v>
      </c>
      <c r="F58" s="129">
        <v>0</v>
      </c>
      <c r="G58" s="129">
        <v>0</v>
      </c>
      <c r="H58" s="129">
        <v>40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40</v>
      </c>
      <c r="O58" s="129">
        <v>0</v>
      </c>
      <c r="P58" s="129">
        <v>0</v>
      </c>
      <c r="Q58" s="129">
        <v>0</v>
      </c>
    </row>
    <row r="59" spans="1:17">
      <c r="A59" s="125">
        <f t="shared" si="1"/>
        <v>53</v>
      </c>
      <c r="B59" s="126" t="s">
        <v>259</v>
      </c>
      <c r="C59" s="127"/>
      <c r="D59" s="128" t="s">
        <v>527</v>
      </c>
      <c r="E59" s="129">
        <f t="shared" si="2"/>
        <v>80</v>
      </c>
      <c r="F59" s="129">
        <v>0</v>
      </c>
      <c r="G59" s="129">
        <v>0</v>
      </c>
      <c r="H59" s="129">
        <v>50</v>
      </c>
      <c r="I59" s="129">
        <v>0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30</v>
      </c>
      <c r="P59" s="129">
        <v>0</v>
      </c>
      <c r="Q59" s="129">
        <v>0</v>
      </c>
    </row>
    <row r="60" spans="1:17">
      <c r="A60" s="125">
        <f t="shared" si="1"/>
        <v>54</v>
      </c>
      <c r="B60" s="126" t="s">
        <v>230</v>
      </c>
      <c r="C60" s="130"/>
      <c r="D60" s="128" t="s">
        <v>503</v>
      </c>
      <c r="E60" s="129">
        <f t="shared" si="2"/>
        <v>12</v>
      </c>
      <c r="F60" s="129">
        <v>1</v>
      </c>
      <c r="G60" s="129">
        <v>1</v>
      </c>
      <c r="H60" s="129">
        <v>1</v>
      </c>
      <c r="I60" s="129">
        <v>1</v>
      </c>
      <c r="J60" s="129">
        <v>1</v>
      </c>
      <c r="K60" s="129">
        <v>1</v>
      </c>
      <c r="L60" s="129">
        <v>1</v>
      </c>
      <c r="M60" s="129">
        <v>1</v>
      </c>
      <c r="N60" s="129">
        <v>1</v>
      </c>
      <c r="O60" s="129">
        <v>1</v>
      </c>
      <c r="P60" s="129">
        <v>1</v>
      </c>
      <c r="Q60" s="129">
        <v>1</v>
      </c>
    </row>
    <row r="61" spans="1:17">
      <c r="A61" s="125">
        <f t="shared" si="1"/>
        <v>55</v>
      </c>
      <c r="B61" s="126" t="s">
        <v>551</v>
      </c>
      <c r="C61" s="130"/>
      <c r="D61" s="128" t="s">
        <v>530</v>
      </c>
      <c r="E61" s="129">
        <f t="shared" si="2"/>
        <v>1</v>
      </c>
      <c r="F61" s="129"/>
      <c r="G61" s="129"/>
      <c r="H61" s="129"/>
      <c r="I61" s="129"/>
      <c r="J61" s="129"/>
      <c r="K61" s="129"/>
      <c r="L61" s="129">
        <v>1</v>
      </c>
      <c r="M61" s="129"/>
      <c r="N61" s="129"/>
      <c r="O61" s="129"/>
      <c r="P61" s="129"/>
      <c r="Q61" s="129"/>
    </row>
    <row r="62" spans="1:17">
      <c r="A62" s="125">
        <f t="shared" si="1"/>
        <v>56</v>
      </c>
      <c r="B62" s="126" t="s">
        <v>210</v>
      </c>
      <c r="C62" s="127"/>
      <c r="D62" s="128" t="s">
        <v>530</v>
      </c>
      <c r="E62" s="129">
        <f t="shared" si="2"/>
        <v>240</v>
      </c>
      <c r="F62" s="129">
        <v>20</v>
      </c>
      <c r="G62" s="129">
        <v>20</v>
      </c>
      <c r="H62" s="129">
        <v>20</v>
      </c>
      <c r="I62" s="129">
        <v>20</v>
      </c>
      <c r="J62" s="129">
        <v>20</v>
      </c>
      <c r="K62" s="129">
        <v>20</v>
      </c>
      <c r="L62" s="129">
        <v>20</v>
      </c>
      <c r="M62" s="129">
        <v>20</v>
      </c>
      <c r="N62" s="129">
        <v>20</v>
      </c>
      <c r="O62" s="129">
        <v>20</v>
      </c>
      <c r="P62" s="129">
        <v>20</v>
      </c>
      <c r="Q62" s="129">
        <v>20</v>
      </c>
    </row>
    <row r="63" spans="1:17">
      <c r="A63" s="125">
        <f t="shared" si="1"/>
        <v>57</v>
      </c>
      <c r="B63" s="126" t="s">
        <v>219</v>
      </c>
      <c r="C63" s="127"/>
      <c r="D63" s="128" t="s">
        <v>530</v>
      </c>
      <c r="E63" s="129">
        <f t="shared" si="2"/>
        <v>200</v>
      </c>
      <c r="F63" s="129"/>
      <c r="G63" s="129">
        <v>200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>
      <c r="A64" s="125">
        <f t="shared" si="1"/>
        <v>58</v>
      </c>
      <c r="B64" s="126" t="s">
        <v>265</v>
      </c>
      <c r="C64" s="127"/>
      <c r="D64" s="128" t="s">
        <v>530</v>
      </c>
      <c r="E64" s="129">
        <f t="shared" si="2"/>
        <v>60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60</v>
      </c>
      <c r="M64" s="129">
        <v>0</v>
      </c>
      <c r="N64" s="129">
        <v>0</v>
      </c>
      <c r="O64" s="129">
        <v>0</v>
      </c>
      <c r="P64" s="129">
        <v>0</v>
      </c>
      <c r="Q64" s="129">
        <v>0</v>
      </c>
    </row>
    <row r="65" spans="1:17">
      <c r="A65" s="125">
        <f t="shared" si="1"/>
        <v>59</v>
      </c>
      <c r="B65" s="126" t="s">
        <v>265</v>
      </c>
      <c r="C65" s="127"/>
      <c r="D65" s="128" t="s">
        <v>530</v>
      </c>
      <c r="E65" s="129">
        <f t="shared" si="2"/>
        <v>60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60</v>
      </c>
      <c r="O65" s="129">
        <v>0</v>
      </c>
      <c r="P65" s="129">
        <v>0</v>
      </c>
      <c r="Q65" s="129">
        <v>0</v>
      </c>
    </row>
    <row r="66" spans="1:17">
      <c r="A66" s="125">
        <f t="shared" si="1"/>
        <v>60</v>
      </c>
      <c r="B66" s="126" t="s">
        <v>553</v>
      </c>
      <c r="C66" s="127"/>
      <c r="D66" s="128" t="s">
        <v>530</v>
      </c>
      <c r="E66" s="129">
        <f t="shared" si="2"/>
        <v>20</v>
      </c>
      <c r="F66" s="129">
        <v>10</v>
      </c>
      <c r="G66" s="129"/>
      <c r="H66" s="129"/>
      <c r="I66" s="129"/>
      <c r="J66" s="129"/>
      <c r="K66" s="129"/>
      <c r="L66" s="129"/>
      <c r="M66" s="129"/>
      <c r="N66" s="129">
        <v>10</v>
      </c>
      <c r="O66" s="129"/>
      <c r="P66" s="129"/>
      <c r="Q66" s="129"/>
    </row>
    <row r="67" spans="1:17">
      <c r="A67" s="125">
        <f t="shared" si="1"/>
        <v>61</v>
      </c>
      <c r="B67" s="126" t="s">
        <v>264</v>
      </c>
      <c r="C67" s="127"/>
      <c r="D67" s="128" t="s">
        <v>530</v>
      </c>
      <c r="E67" s="129">
        <f t="shared" si="2"/>
        <v>40</v>
      </c>
      <c r="F67" s="129">
        <v>0</v>
      </c>
      <c r="G67" s="129">
        <v>0</v>
      </c>
      <c r="H67" s="129">
        <v>40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</row>
    <row r="68" spans="1:17">
      <c r="A68" s="125">
        <f t="shared" si="1"/>
        <v>62</v>
      </c>
      <c r="B68" s="126" t="s">
        <v>263</v>
      </c>
      <c r="C68" s="127"/>
      <c r="D68" s="128" t="s">
        <v>530</v>
      </c>
      <c r="E68" s="129">
        <f t="shared" si="2"/>
        <v>40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40</v>
      </c>
      <c r="O68" s="129">
        <v>0</v>
      </c>
      <c r="P68" s="129">
        <v>0</v>
      </c>
      <c r="Q68" s="129">
        <v>0</v>
      </c>
    </row>
    <row r="69" spans="1:17">
      <c r="A69" s="125">
        <f t="shared" si="1"/>
        <v>63</v>
      </c>
      <c r="B69" s="126" t="s">
        <v>554</v>
      </c>
      <c r="C69" s="127"/>
      <c r="D69" s="128" t="s">
        <v>530</v>
      </c>
      <c r="E69" s="129">
        <f t="shared" si="2"/>
        <v>1</v>
      </c>
      <c r="F69" s="129"/>
      <c r="G69" s="129"/>
      <c r="H69" s="129"/>
      <c r="I69" s="129">
        <v>1</v>
      </c>
      <c r="J69" s="129"/>
      <c r="K69" s="129"/>
      <c r="L69" s="129"/>
      <c r="M69" s="129"/>
      <c r="N69" s="129"/>
      <c r="O69" s="129"/>
      <c r="P69" s="129"/>
      <c r="Q69" s="129"/>
    </row>
    <row r="70" spans="1:17">
      <c r="A70" s="125">
        <f t="shared" si="1"/>
        <v>64</v>
      </c>
      <c r="B70" s="126" t="s">
        <v>555</v>
      </c>
      <c r="C70" s="127"/>
      <c r="D70" s="128" t="s">
        <v>530</v>
      </c>
      <c r="E70" s="129">
        <f t="shared" si="2"/>
        <v>4</v>
      </c>
      <c r="F70" s="129"/>
      <c r="G70" s="129"/>
      <c r="H70" s="129"/>
      <c r="I70" s="129"/>
      <c r="J70" s="129">
        <v>2</v>
      </c>
      <c r="K70" s="129"/>
      <c r="L70" s="129"/>
      <c r="M70" s="129"/>
      <c r="N70" s="129">
        <v>2</v>
      </c>
      <c r="O70" s="129"/>
      <c r="P70" s="129"/>
      <c r="Q70" s="129"/>
    </row>
    <row r="71" spans="1:17">
      <c r="A71" s="125">
        <f t="shared" si="1"/>
        <v>65</v>
      </c>
      <c r="B71" s="126" t="s">
        <v>556</v>
      </c>
      <c r="C71" s="127"/>
      <c r="D71" s="128" t="s">
        <v>530</v>
      </c>
      <c r="E71" s="129">
        <f t="shared" ref="E71:E102" si="3">SUM(F71:Q71)</f>
        <v>4</v>
      </c>
      <c r="F71" s="129"/>
      <c r="G71" s="129">
        <v>2</v>
      </c>
      <c r="H71" s="129"/>
      <c r="I71" s="129"/>
      <c r="J71" s="129"/>
      <c r="K71" s="129"/>
      <c r="L71" s="129"/>
      <c r="M71" s="129"/>
      <c r="N71" s="129"/>
      <c r="O71" s="129">
        <v>2</v>
      </c>
      <c r="P71" s="129"/>
      <c r="Q71" s="129"/>
    </row>
    <row r="72" spans="1:17">
      <c r="A72" s="125">
        <f t="shared" si="1"/>
        <v>66</v>
      </c>
      <c r="B72" s="126" t="s">
        <v>557</v>
      </c>
      <c r="C72" s="127"/>
      <c r="D72" s="128" t="s">
        <v>530</v>
      </c>
      <c r="E72" s="129">
        <f t="shared" si="3"/>
        <v>4</v>
      </c>
      <c r="F72" s="129">
        <v>2</v>
      </c>
      <c r="G72" s="129"/>
      <c r="H72" s="129"/>
      <c r="I72" s="129"/>
      <c r="J72" s="129"/>
      <c r="K72" s="129"/>
      <c r="L72" s="129"/>
      <c r="M72" s="129"/>
      <c r="N72" s="129"/>
      <c r="O72" s="129">
        <v>2</v>
      </c>
      <c r="P72" s="129"/>
      <c r="Q72" s="129"/>
    </row>
    <row r="73" spans="1:17">
      <c r="A73" s="125">
        <f t="shared" ref="A73:A136" si="4">A72+1</f>
        <v>67</v>
      </c>
      <c r="B73" s="126" t="s">
        <v>238</v>
      </c>
      <c r="C73" s="130"/>
      <c r="D73" s="128" t="s">
        <v>530</v>
      </c>
      <c r="E73" s="129">
        <f t="shared" si="3"/>
        <v>6</v>
      </c>
      <c r="F73" s="129"/>
      <c r="G73" s="129">
        <v>1</v>
      </c>
      <c r="H73" s="129"/>
      <c r="I73" s="129">
        <v>1</v>
      </c>
      <c r="J73" s="129"/>
      <c r="K73" s="129">
        <v>1</v>
      </c>
      <c r="L73" s="129"/>
      <c r="M73" s="129">
        <v>1</v>
      </c>
      <c r="N73" s="129"/>
      <c r="O73" s="129">
        <v>1</v>
      </c>
      <c r="P73" s="129"/>
      <c r="Q73" s="129">
        <v>1</v>
      </c>
    </row>
    <row r="74" spans="1:17">
      <c r="A74" s="125">
        <f t="shared" si="4"/>
        <v>68</v>
      </c>
      <c r="B74" s="126" t="s">
        <v>558</v>
      </c>
      <c r="C74" s="127"/>
      <c r="D74" s="128" t="s">
        <v>530</v>
      </c>
      <c r="E74" s="129">
        <f t="shared" si="3"/>
        <v>1</v>
      </c>
      <c r="F74" s="129"/>
      <c r="G74" s="129"/>
      <c r="H74" s="129"/>
      <c r="I74" s="129">
        <v>1</v>
      </c>
      <c r="J74" s="129"/>
      <c r="K74" s="129"/>
      <c r="L74" s="129"/>
      <c r="M74" s="129"/>
      <c r="N74" s="129"/>
      <c r="O74" s="129"/>
      <c r="P74" s="129"/>
      <c r="Q74" s="129"/>
    </row>
    <row r="75" spans="1:17">
      <c r="A75" s="125">
        <f t="shared" si="4"/>
        <v>69</v>
      </c>
      <c r="B75" s="126" t="s">
        <v>559</v>
      </c>
      <c r="C75" s="127"/>
      <c r="D75" s="128" t="s">
        <v>530</v>
      </c>
      <c r="E75" s="129">
        <f t="shared" si="3"/>
        <v>36</v>
      </c>
      <c r="F75" s="129">
        <v>3</v>
      </c>
      <c r="G75" s="129">
        <v>3</v>
      </c>
      <c r="H75" s="129">
        <v>3</v>
      </c>
      <c r="I75" s="129">
        <v>3</v>
      </c>
      <c r="J75" s="129">
        <v>3</v>
      </c>
      <c r="K75" s="129">
        <v>3</v>
      </c>
      <c r="L75" s="129">
        <v>3</v>
      </c>
      <c r="M75" s="129">
        <v>3</v>
      </c>
      <c r="N75" s="129">
        <v>3</v>
      </c>
      <c r="O75" s="129">
        <v>3</v>
      </c>
      <c r="P75" s="129">
        <v>3</v>
      </c>
      <c r="Q75" s="129">
        <v>3</v>
      </c>
    </row>
    <row r="76" spans="1:17">
      <c r="A76" s="125">
        <f t="shared" si="4"/>
        <v>70</v>
      </c>
      <c r="B76" s="126" t="s">
        <v>241</v>
      </c>
      <c r="C76" s="130"/>
      <c r="D76" s="128" t="s">
        <v>530</v>
      </c>
      <c r="E76" s="129">
        <f t="shared" si="3"/>
        <v>60</v>
      </c>
      <c r="F76" s="129">
        <v>5</v>
      </c>
      <c r="G76" s="129">
        <v>5</v>
      </c>
      <c r="H76" s="129">
        <v>5</v>
      </c>
      <c r="I76" s="129">
        <v>5</v>
      </c>
      <c r="J76" s="129">
        <v>5</v>
      </c>
      <c r="K76" s="129">
        <v>5</v>
      </c>
      <c r="L76" s="129">
        <v>5</v>
      </c>
      <c r="M76" s="129">
        <v>5</v>
      </c>
      <c r="N76" s="129">
        <v>5</v>
      </c>
      <c r="O76" s="129">
        <v>5</v>
      </c>
      <c r="P76" s="129">
        <v>5</v>
      </c>
      <c r="Q76" s="129">
        <v>5</v>
      </c>
    </row>
    <row r="77" spans="1:17">
      <c r="A77" s="125">
        <f t="shared" si="4"/>
        <v>71</v>
      </c>
      <c r="B77" s="126" t="s">
        <v>560</v>
      </c>
      <c r="C77" s="127"/>
      <c r="D77" s="128" t="s">
        <v>530</v>
      </c>
      <c r="E77" s="129">
        <f t="shared" si="3"/>
        <v>50</v>
      </c>
      <c r="F77" s="129">
        <v>10</v>
      </c>
      <c r="G77" s="129">
        <v>10</v>
      </c>
      <c r="H77" s="129"/>
      <c r="I77" s="129">
        <v>10</v>
      </c>
      <c r="J77" s="129"/>
      <c r="K77" s="129"/>
      <c r="L77" s="129"/>
      <c r="M77" s="129">
        <v>10</v>
      </c>
      <c r="N77" s="129"/>
      <c r="O77" s="129"/>
      <c r="P77" s="129">
        <v>10</v>
      </c>
      <c r="Q77" s="129"/>
    </row>
    <row r="78" spans="1:17">
      <c r="A78" s="125">
        <f t="shared" si="4"/>
        <v>72</v>
      </c>
      <c r="B78" s="126" t="s">
        <v>254</v>
      </c>
      <c r="C78" s="127"/>
      <c r="D78" s="128" t="s">
        <v>530</v>
      </c>
      <c r="E78" s="129">
        <f t="shared" si="3"/>
        <v>50</v>
      </c>
      <c r="F78" s="129">
        <v>0</v>
      </c>
      <c r="G78" s="129">
        <v>0</v>
      </c>
      <c r="H78" s="129">
        <v>50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</row>
    <row r="79" spans="1:17">
      <c r="A79" s="125">
        <f t="shared" si="4"/>
        <v>73</v>
      </c>
      <c r="B79" s="126" t="s">
        <v>561</v>
      </c>
      <c r="C79" s="127"/>
      <c r="D79" s="128" t="s">
        <v>530</v>
      </c>
      <c r="E79" s="129">
        <f t="shared" si="3"/>
        <v>1</v>
      </c>
      <c r="F79" s="129">
        <v>1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>
      <c r="A80" s="125">
        <f t="shared" si="4"/>
        <v>74</v>
      </c>
      <c r="B80" s="126" t="s">
        <v>562</v>
      </c>
      <c r="C80" s="130"/>
      <c r="D80" s="128" t="s">
        <v>503</v>
      </c>
      <c r="E80" s="129">
        <f t="shared" si="3"/>
        <v>20.399999999999999</v>
      </c>
      <c r="F80" s="129">
        <v>1.5</v>
      </c>
      <c r="G80" s="129">
        <v>1.5</v>
      </c>
      <c r="H80" s="129">
        <v>2.7</v>
      </c>
      <c r="I80" s="129">
        <v>1.5</v>
      </c>
      <c r="J80" s="129">
        <v>1.5</v>
      </c>
      <c r="K80" s="129">
        <v>1.5</v>
      </c>
      <c r="L80" s="129">
        <v>1.5</v>
      </c>
      <c r="M80" s="129">
        <v>1.5</v>
      </c>
      <c r="N80" s="129">
        <v>2.7</v>
      </c>
      <c r="O80" s="129">
        <v>1.5</v>
      </c>
      <c r="P80" s="129">
        <v>1.5</v>
      </c>
      <c r="Q80" s="129">
        <v>1.5</v>
      </c>
    </row>
    <row r="81" spans="1:17">
      <c r="A81" s="125">
        <f t="shared" si="4"/>
        <v>75</v>
      </c>
      <c r="B81" s="126" t="s">
        <v>563</v>
      </c>
      <c r="C81" s="130"/>
      <c r="D81" s="128" t="s">
        <v>503</v>
      </c>
      <c r="E81" s="129">
        <f t="shared" si="3"/>
        <v>2.2000000000000002</v>
      </c>
      <c r="F81" s="129"/>
      <c r="G81" s="129"/>
      <c r="H81" s="129">
        <v>0.1</v>
      </c>
      <c r="I81" s="129"/>
      <c r="J81" s="129">
        <v>1</v>
      </c>
      <c r="K81" s="129"/>
      <c r="L81" s="129"/>
      <c r="M81" s="129"/>
      <c r="N81" s="129">
        <v>0.1</v>
      </c>
      <c r="O81" s="129"/>
      <c r="P81" s="129">
        <v>1</v>
      </c>
      <c r="Q81" s="129"/>
    </row>
    <row r="82" spans="1:17">
      <c r="A82" s="125">
        <f t="shared" si="4"/>
        <v>76</v>
      </c>
      <c r="B82" s="126" t="s">
        <v>564</v>
      </c>
      <c r="C82" s="127"/>
      <c r="D82" s="128" t="s">
        <v>530</v>
      </c>
      <c r="E82" s="129">
        <f t="shared" si="3"/>
        <v>50</v>
      </c>
      <c r="F82" s="129"/>
      <c r="G82" s="129">
        <v>25</v>
      </c>
      <c r="H82" s="129"/>
      <c r="I82" s="129"/>
      <c r="J82" s="129"/>
      <c r="K82" s="129"/>
      <c r="L82" s="129"/>
      <c r="M82" s="129">
        <v>25</v>
      </c>
      <c r="N82" s="129"/>
      <c r="O82" s="129"/>
      <c r="P82" s="129"/>
      <c r="Q82" s="129"/>
    </row>
    <row r="83" spans="1:17">
      <c r="A83" s="125">
        <f t="shared" si="4"/>
        <v>77</v>
      </c>
      <c r="B83" s="126" t="s">
        <v>216</v>
      </c>
      <c r="C83" s="127"/>
      <c r="D83" s="128" t="s">
        <v>530</v>
      </c>
      <c r="E83" s="129">
        <f t="shared" si="3"/>
        <v>25</v>
      </c>
      <c r="F83" s="129"/>
      <c r="G83" s="129"/>
      <c r="H83" s="129"/>
      <c r="I83" s="129"/>
      <c r="J83" s="129"/>
      <c r="K83" s="129"/>
      <c r="L83" s="129">
        <v>25</v>
      </c>
      <c r="M83" s="129"/>
      <c r="N83" s="129"/>
      <c r="O83" s="129"/>
      <c r="P83" s="129"/>
      <c r="Q83" s="129"/>
    </row>
    <row r="84" spans="1:17">
      <c r="A84" s="125">
        <f t="shared" si="4"/>
        <v>78</v>
      </c>
      <c r="B84" s="126" t="s">
        <v>565</v>
      </c>
      <c r="C84" s="127"/>
      <c r="D84" s="128" t="s">
        <v>530</v>
      </c>
      <c r="E84" s="129">
        <f t="shared" si="3"/>
        <v>160</v>
      </c>
      <c r="F84" s="129">
        <v>0</v>
      </c>
      <c r="G84" s="129">
        <v>45</v>
      </c>
      <c r="H84" s="129">
        <v>0</v>
      </c>
      <c r="I84" s="129">
        <v>0</v>
      </c>
      <c r="J84" s="129">
        <v>10</v>
      </c>
      <c r="K84" s="129">
        <v>0</v>
      </c>
      <c r="L84" s="129">
        <v>0</v>
      </c>
      <c r="M84" s="129">
        <v>10</v>
      </c>
      <c r="N84" s="129">
        <v>50</v>
      </c>
      <c r="O84" s="129">
        <v>0</v>
      </c>
      <c r="P84" s="129">
        <v>20</v>
      </c>
      <c r="Q84" s="129">
        <v>25</v>
      </c>
    </row>
    <row r="85" spans="1:17">
      <c r="A85" s="125">
        <f t="shared" si="4"/>
        <v>79</v>
      </c>
      <c r="B85" s="126" t="s">
        <v>335</v>
      </c>
      <c r="C85" s="127"/>
      <c r="D85" s="128" t="s">
        <v>530</v>
      </c>
      <c r="E85" s="129">
        <f t="shared" si="3"/>
        <v>50</v>
      </c>
      <c r="F85" s="129">
        <v>0</v>
      </c>
      <c r="G85" s="129">
        <v>0</v>
      </c>
      <c r="H85" s="129">
        <v>30</v>
      </c>
      <c r="I85" s="129">
        <v>0</v>
      </c>
      <c r="J85" s="129">
        <v>0</v>
      </c>
      <c r="K85" s="129">
        <v>0</v>
      </c>
      <c r="L85" s="129">
        <v>0</v>
      </c>
      <c r="M85" s="129">
        <v>0</v>
      </c>
      <c r="N85" s="129">
        <v>20</v>
      </c>
      <c r="O85" s="129">
        <v>0</v>
      </c>
      <c r="P85" s="129">
        <v>0</v>
      </c>
      <c r="Q85" s="129">
        <v>0</v>
      </c>
    </row>
    <row r="86" spans="1:17">
      <c r="A86" s="125">
        <f t="shared" si="4"/>
        <v>80</v>
      </c>
      <c r="B86" s="126" t="s">
        <v>321</v>
      </c>
      <c r="C86" s="130"/>
      <c r="D86" s="128" t="s">
        <v>530</v>
      </c>
      <c r="E86" s="129">
        <f t="shared" si="3"/>
        <v>204</v>
      </c>
      <c r="F86" s="129">
        <v>17</v>
      </c>
      <c r="G86" s="129">
        <v>17</v>
      </c>
      <c r="H86" s="129">
        <v>17</v>
      </c>
      <c r="I86" s="129">
        <v>17</v>
      </c>
      <c r="J86" s="129">
        <v>17</v>
      </c>
      <c r="K86" s="129">
        <v>17</v>
      </c>
      <c r="L86" s="129">
        <v>17</v>
      </c>
      <c r="M86" s="129">
        <v>17</v>
      </c>
      <c r="N86" s="129">
        <v>17</v>
      </c>
      <c r="O86" s="129">
        <v>17</v>
      </c>
      <c r="P86" s="129">
        <v>17</v>
      </c>
      <c r="Q86" s="129">
        <v>17</v>
      </c>
    </row>
    <row r="87" spans="1:17">
      <c r="A87" s="125">
        <f t="shared" si="4"/>
        <v>81</v>
      </c>
      <c r="B87" s="126" t="s">
        <v>217</v>
      </c>
      <c r="C87" s="127"/>
      <c r="D87" s="128" t="s">
        <v>530</v>
      </c>
      <c r="E87" s="129">
        <f t="shared" si="3"/>
        <v>50</v>
      </c>
      <c r="F87" s="129"/>
      <c r="G87" s="129">
        <v>10</v>
      </c>
      <c r="H87" s="129"/>
      <c r="I87" s="129"/>
      <c r="J87" s="129">
        <v>20</v>
      </c>
      <c r="K87" s="129"/>
      <c r="L87" s="129"/>
      <c r="M87" s="129">
        <v>10</v>
      </c>
      <c r="N87" s="129"/>
      <c r="O87" s="129"/>
      <c r="P87" s="129">
        <v>10</v>
      </c>
      <c r="Q87" s="129"/>
    </row>
    <row r="88" spans="1:17">
      <c r="A88" s="125">
        <f t="shared" si="4"/>
        <v>82</v>
      </c>
      <c r="B88" s="126" t="s">
        <v>318</v>
      </c>
      <c r="C88" s="127"/>
      <c r="D88" s="128" t="s">
        <v>530</v>
      </c>
      <c r="E88" s="129">
        <f t="shared" si="3"/>
        <v>120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40</v>
      </c>
      <c r="P88" s="129">
        <v>40</v>
      </c>
      <c r="Q88" s="129">
        <v>40</v>
      </c>
    </row>
    <row r="89" spans="1:17">
      <c r="A89" s="125">
        <f t="shared" si="4"/>
        <v>83</v>
      </c>
      <c r="B89" s="126" t="s">
        <v>319</v>
      </c>
      <c r="C89" s="127"/>
      <c r="D89" s="128" t="s">
        <v>530</v>
      </c>
      <c r="E89" s="129">
        <f t="shared" si="3"/>
        <v>120</v>
      </c>
      <c r="F89" s="129">
        <v>0</v>
      </c>
      <c r="G89" s="129">
        <v>60</v>
      </c>
      <c r="H89" s="129">
        <v>0</v>
      </c>
      <c r="I89" s="129">
        <v>0</v>
      </c>
      <c r="J89" s="129">
        <v>0</v>
      </c>
      <c r="K89" s="129">
        <v>0</v>
      </c>
      <c r="L89" s="129">
        <v>60</v>
      </c>
      <c r="M89" s="129">
        <v>0</v>
      </c>
      <c r="N89" s="129">
        <v>0</v>
      </c>
      <c r="O89" s="129">
        <v>0</v>
      </c>
      <c r="P89" s="129">
        <v>0</v>
      </c>
      <c r="Q89" s="129">
        <v>0</v>
      </c>
    </row>
    <row r="90" spans="1:17">
      <c r="A90" s="125">
        <f t="shared" si="4"/>
        <v>84</v>
      </c>
      <c r="B90" s="126" t="s">
        <v>218</v>
      </c>
      <c r="C90" s="127"/>
      <c r="D90" s="131" t="s">
        <v>530</v>
      </c>
      <c r="E90" s="129">
        <f t="shared" si="3"/>
        <v>200</v>
      </c>
      <c r="F90" s="131"/>
      <c r="G90" s="131">
        <v>25</v>
      </c>
      <c r="H90" s="131"/>
      <c r="I90" s="131"/>
      <c r="J90" s="131">
        <v>50</v>
      </c>
      <c r="K90" s="131">
        <v>10</v>
      </c>
      <c r="L90" s="131">
        <v>10</v>
      </c>
      <c r="M90" s="131">
        <v>25</v>
      </c>
      <c r="N90" s="131">
        <v>10</v>
      </c>
      <c r="O90" s="131"/>
      <c r="P90" s="131">
        <v>70</v>
      </c>
      <c r="Q90" s="131"/>
    </row>
    <row r="91" spans="1:17">
      <c r="A91" s="125">
        <f t="shared" si="4"/>
        <v>85</v>
      </c>
      <c r="B91" s="126" t="s">
        <v>332</v>
      </c>
      <c r="C91" s="130"/>
      <c r="D91" s="128" t="s">
        <v>530</v>
      </c>
      <c r="E91" s="129">
        <f t="shared" si="3"/>
        <v>24</v>
      </c>
      <c r="F91" s="129">
        <v>2</v>
      </c>
      <c r="G91" s="129">
        <v>2</v>
      </c>
      <c r="H91" s="129">
        <v>2</v>
      </c>
      <c r="I91" s="129">
        <v>2</v>
      </c>
      <c r="J91" s="129">
        <v>2</v>
      </c>
      <c r="K91" s="129">
        <v>2</v>
      </c>
      <c r="L91" s="129">
        <v>2</v>
      </c>
      <c r="M91" s="129">
        <v>2</v>
      </c>
      <c r="N91" s="129">
        <v>2</v>
      </c>
      <c r="O91" s="129">
        <v>2</v>
      </c>
      <c r="P91" s="129">
        <v>2</v>
      </c>
      <c r="Q91" s="129">
        <v>2</v>
      </c>
    </row>
    <row r="92" spans="1:17">
      <c r="A92" s="125">
        <f t="shared" si="4"/>
        <v>86</v>
      </c>
      <c r="B92" s="126" t="s">
        <v>567</v>
      </c>
      <c r="C92" s="130"/>
      <c r="D92" s="128" t="s">
        <v>530</v>
      </c>
      <c r="E92" s="129">
        <f t="shared" si="3"/>
        <v>80</v>
      </c>
      <c r="F92" s="129">
        <v>50</v>
      </c>
      <c r="G92" s="129"/>
      <c r="H92" s="129"/>
      <c r="I92" s="129"/>
      <c r="J92" s="129"/>
      <c r="K92" s="129"/>
      <c r="L92" s="129">
        <v>30</v>
      </c>
      <c r="M92" s="129"/>
      <c r="N92" s="129"/>
      <c r="O92" s="129"/>
      <c r="P92" s="129"/>
      <c r="Q92" s="129"/>
    </row>
    <row r="93" spans="1:17">
      <c r="A93" s="125">
        <f t="shared" si="4"/>
        <v>87</v>
      </c>
      <c r="B93" s="126" t="s">
        <v>320</v>
      </c>
      <c r="C93" s="130"/>
      <c r="D93" s="128" t="s">
        <v>530</v>
      </c>
      <c r="E93" s="129">
        <f t="shared" si="3"/>
        <v>60</v>
      </c>
      <c r="F93" s="129">
        <v>5</v>
      </c>
      <c r="G93" s="129">
        <v>5</v>
      </c>
      <c r="H93" s="129">
        <v>5</v>
      </c>
      <c r="I93" s="129">
        <v>5</v>
      </c>
      <c r="J93" s="129">
        <v>5</v>
      </c>
      <c r="K93" s="129">
        <v>5</v>
      </c>
      <c r="L93" s="129">
        <v>5</v>
      </c>
      <c r="M93" s="129">
        <v>5</v>
      </c>
      <c r="N93" s="129">
        <v>5</v>
      </c>
      <c r="O93" s="129">
        <v>5</v>
      </c>
      <c r="P93" s="129">
        <v>5</v>
      </c>
      <c r="Q93" s="129">
        <v>5</v>
      </c>
    </row>
    <row r="94" spans="1:17">
      <c r="A94" s="125">
        <f t="shared" si="4"/>
        <v>88</v>
      </c>
      <c r="B94" s="126" t="s">
        <v>566</v>
      </c>
      <c r="C94" s="127"/>
      <c r="D94" s="128" t="s">
        <v>530</v>
      </c>
      <c r="E94" s="129">
        <f t="shared" si="3"/>
        <v>700</v>
      </c>
      <c r="F94" s="129">
        <v>100</v>
      </c>
      <c r="G94" s="129">
        <v>130</v>
      </c>
      <c r="H94" s="129">
        <v>0</v>
      </c>
      <c r="I94" s="129">
        <v>30</v>
      </c>
      <c r="J94" s="129">
        <v>30</v>
      </c>
      <c r="K94" s="129">
        <v>100</v>
      </c>
      <c r="L94" s="129">
        <v>0</v>
      </c>
      <c r="M94" s="129">
        <v>130</v>
      </c>
      <c r="N94" s="129">
        <v>0</v>
      </c>
      <c r="O94" s="129">
        <v>50</v>
      </c>
      <c r="P94" s="129">
        <v>130</v>
      </c>
      <c r="Q94" s="129">
        <v>0</v>
      </c>
    </row>
    <row r="95" spans="1:17">
      <c r="A95" s="125">
        <f t="shared" si="4"/>
        <v>89</v>
      </c>
      <c r="B95" s="126" t="s">
        <v>262</v>
      </c>
      <c r="C95" s="127"/>
      <c r="D95" s="128" t="s">
        <v>530</v>
      </c>
      <c r="E95" s="129">
        <f t="shared" si="3"/>
        <v>300</v>
      </c>
      <c r="F95" s="129">
        <v>0</v>
      </c>
      <c r="G95" s="129">
        <v>0</v>
      </c>
      <c r="H95" s="129">
        <v>100</v>
      </c>
      <c r="I95" s="129">
        <v>0</v>
      </c>
      <c r="J95" s="129">
        <v>0</v>
      </c>
      <c r="K95" s="129">
        <v>0</v>
      </c>
      <c r="L95" s="129">
        <v>100</v>
      </c>
      <c r="M95" s="129">
        <v>0</v>
      </c>
      <c r="N95" s="129">
        <v>0</v>
      </c>
      <c r="O95" s="129">
        <v>100</v>
      </c>
      <c r="P95" s="129">
        <v>0</v>
      </c>
      <c r="Q95" s="129">
        <v>0</v>
      </c>
    </row>
    <row r="96" spans="1:17">
      <c r="A96" s="125">
        <f t="shared" si="4"/>
        <v>90</v>
      </c>
      <c r="B96" s="126" t="s">
        <v>244</v>
      </c>
      <c r="C96" s="130"/>
      <c r="D96" s="128" t="s">
        <v>530</v>
      </c>
      <c r="E96" s="129">
        <f t="shared" si="3"/>
        <v>204</v>
      </c>
      <c r="F96" s="129">
        <v>17</v>
      </c>
      <c r="G96" s="129">
        <v>17</v>
      </c>
      <c r="H96" s="129">
        <v>17</v>
      </c>
      <c r="I96" s="129">
        <v>17</v>
      </c>
      <c r="J96" s="129">
        <v>17</v>
      </c>
      <c r="K96" s="129">
        <v>17</v>
      </c>
      <c r="L96" s="129">
        <v>17</v>
      </c>
      <c r="M96" s="129">
        <v>17</v>
      </c>
      <c r="N96" s="129">
        <v>17</v>
      </c>
      <c r="O96" s="129">
        <v>17</v>
      </c>
      <c r="P96" s="129">
        <v>17</v>
      </c>
      <c r="Q96" s="129">
        <v>17</v>
      </c>
    </row>
    <row r="97" spans="1:17">
      <c r="A97" s="125">
        <f t="shared" si="4"/>
        <v>91</v>
      </c>
      <c r="B97" s="126" t="s">
        <v>333</v>
      </c>
      <c r="C97" s="127"/>
      <c r="D97" s="128" t="s">
        <v>530</v>
      </c>
      <c r="E97" s="129">
        <f t="shared" si="3"/>
        <v>60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129">
        <v>60</v>
      </c>
    </row>
    <row r="98" spans="1:17">
      <c r="A98" s="125">
        <f t="shared" si="4"/>
        <v>92</v>
      </c>
      <c r="B98" s="126" t="s">
        <v>334</v>
      </c>
      <c r="C98" s="127"/>
      <c r="D98" s="128" t="s">
        <v>530</v>
      </c>
      <c r="E98" s="129">
        <f t="shared" si="3"/>
        <v>200</v>
      </c>
      <c r="F98" s="129">
        <v>0</v>
      </c>
      <c r="G98" s="129">
        <v>0</v>
      </c>
      <c r="H98" s="129">
        <v>100</v>
      </c>
      <c r="I98" s="129">
        <v>0</v>
      </c>
      <c r="J98" s="129">
        <v>0</v>
      </c>
      <c r="K98" s="129">
        <v>0</v>
      </c>
      <c r="L98" s="129">
        <v>0</v>
      </c>
      <c r="M98" s="129">
        <v>0</v>
      </c>
      <c r="N98" s="129">
        <v>100</v>
      </c>
      <c r="O98" s="129">
        <v>0</v>
      </c>
      <c r="P98" s="129">
        <v>0</v>
      </c>
      <c r="Q98" s="129">
        <v>0</v>
      </c>
    </row>
    <row r="99" spans="1:17">
      <c r="A99" s="125">
        <f t="shared" si="4"/>
        <v>93</v>
      </c>
      <c r="B99" s="126" t="s">
        <v>246</v>
      </c>
      <c r="C99" s="127"/>
      <c r="D99" s="128" t="s">
        <v>247</v>
      </c>
      <c r="E99" s="129">
        <f t="shared" si="3"/>
        <v>3</v>
      </c>
      <c r="F99" s="129">
        <v>0</v>
      </c>
      <c r="G99" s="129">
        <v>0</v>
      </c>
      <c r="H99" s="129">
        <v>1</v>
      </c>
      <c r="I99" s="129">
        <v>0</v>
      </c>
      <c r="J99" s="129">
        <v>0</v>
      </c>
      <c r="K99" s="129">
        <v>1</v>
      </c>
      <c r="L99" s="129">
        <v>0</v>
      </c>
      <c r="M99" s="129">
        <v>0</v>
      </c>
      <c r="N99" s="129">
        <v>0</v>
      </c>
      <c r="O99" s="129">
        <v>1</v>
      </c>
      <c r="P99" s="129">
        <v>0</v>
      </c>
      <c r="Q99" s="129">
        <v>0</v>
      </c>
    </row>
    <row r="100" spans="1:17">
      <c r="A100" s="125">
        <f t="shared" si="4"/>
        <v>94</v>
      </c>
      <c r="B100" s="126" t="s">
        <v>324</v>
      </c>
      <c r="C100" s="130"/>
      <c r="D100" s="128" t="s">
        <v>527</v>
      </c>
      <c r="E100" s="129">
        <f t="shared" si="3"/>
        <v>66</v>
      </c>
      <c r="F100" s="129"/>
      <c r="G100" s="129"/>
      <c r="H100" s="129">
        <v>22</v>
      </c>
      <c r="I100" s="129"/>
      <c r="J100" s="129">
        <v>11</v>
      </c>
      <c r="K100" s="129"/>
      <c r="L100" s="129"/>
      <c r="M100" s="129"/>
      <c r="N100" s="129">
        <v>22</v>
      </c>
      <c r="O100" s="129"/>
      <c r="P100" s="129">
        <v>11</v>
      </c>
      <c r="Q100" s="129"/>
    </row>
    <row r="101" spans="1:17">
      <c r="A101" s="125">
        <f t="shared" si="4"/>
        <v>95</v>
      </c>
      <c r="B101" s="126" t="s">
        <v>253</v>
      </c>
      <c r="C101" s="127"/>
      <c r="D101" s="128" t="s">
        <v>503</v>
      </c>
      <c r="E101" s="129">
        <f t="shared" si="3"/>
        <v>100</v>
      </c>
      <c r="F101" s="129">
        <v>0</v>
      </c>
      <c r="G101" s="129">
        <v>50</v>
      </c>
      <c r="H101" s="129">
        <v>0</v>
      </c>
      <c r="I101" s="129">
        <v>0</v>
      </c>
      <c r="J101" s="129">
        <v>0</v>
      </c>
      <c r="K101" s="129">
        <v>0</v>
      </c>
      <c r="L101" s="129">
        <v>50</v>
      </c>
      <c r="M101" s="129">
        <v>0</v>
      </c>
      <c r="N101" s="129">
        <v>0</v>
      </c>
      <c r="O101" s="129">
        <v>0</v>
      </c>
      <c r="P101" s="129">
        <v>0</v>
      </c>
      <c r="Q101" s="129">
        <v>0</v>
      </c>
    </row>
    <row r="102" spans="1:17">
      <c r="A102" s="125">
        <f t="shared" si="4"/>
        <v>96</v>
      </c>
      <c r="B102" s="126" t="s">
        <v>270</v>
      </c>
      <c r="C102" s="127"/>
      <c r="D102" s="128" t="s">
        <v>530</v>
      </c>
      <c r="E102" s="129">
        <f t="shared" si="3"/>
        <v>10</v>
      </c>
      <c r="F102" s="129">
        <v>0</v>
      </c>
      <c r="G102" s="129">
        <v>0</v>
      </c>
      <c r="H102" s="129">
        <v>0</v>
      </c>
      <c r="I102" s="129">
        <v>0</v>
      </c>
      <c r="J102" s="129">
        <v>10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129">
        <v>0</v>
      </c>
    </row>
    <row r="103" spans="1:17">
      <c r="A103" s="125">
        <f t="shared" si="4"/>
        <v>97</v>
      </c>
      <c r="B103" s="126" t="s">
        <v>269</v>
      </c>
      <c r="C103" s="127"/>
      <c r="D103" s="128" t="s">
        <v>530</v>
      </c>
      <c r="E103" s="129">
        <f t="shared" ref="E103:E134" si="5">SUM(F103:Q103)</f>
        <v>10</v>
      </c>
      <c r="F103" s="129">
        <v>0</v>
      </c>
      <c r="G103" s="129">
        <v>0</v>
      </c>
      <c r="H103" s="129">
        <v>0</v>
      </c>
      <c r="I103" s="129">
        <v>10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29">
        <v>0</v>
      </c>
      <c r="Q103" s="129">
        <v>0</v>
      </c>
    </row>
    <row r="104" spans="1:17">
      <c r="A104" s="125">
        <f t="shared" si="4"/>
        <v>98</v>
      </c>
      <c r="B104" s="126" t="s">
        <v>240</v>
      </c>
      <c r="C104" s="130"/>
      <c r="D104" s="128" t="s">
        <v>503</v>
      </c>
      <c r="E104" s="129">
        <f t="shared" si="5"/>
        <v>528</v>
      </c>
      <c r="F104" s="129">
        <v>44</v>
      </c>
      <c r="G104" s="129">
        <v>44</v>
      </c>
      <c r="H104" s="129">
        <v>44</v>
      </c>
      <c r="I104" s="129">
        <v>44</v>
      </c>
      <c r="J104" s="129">
        <v>44</v>
      </c>
      <c r="K104" s="129">
        <v>44</v>
      </c>
      <c r="L104" s="129">
        <v>44</v>
      </c>
      <c r="M104" s="129">
        <v>44</v>
      </c>
      <c r="N104" s="129">
        <v>44</v>
      </c>
      <c r="O104" s="129">
        <v>44</v>
      </c>
      <c r="P104" s="129">
        <v>44</v>
      </c>
      <c r="Q104" s="129">
        <v>44</v>
      </c>
    </row>
    <row r="105" spans="1:17">
      <c r="A105" s="125">
        <f t="shared" si="4"/>
        <v>99</v>
      </c>
      <c r="B105" s="126" t="s">
        <v>239</v>
      </c>
      <c r="C105" s="130"/>
      <c r="D105" s="128" t="s">
        <v>503</v>
      </c>
      <c r="E105" s="129">
        <f t="shared" si="5"/>
        <v>12</v>
      </c>
      <c r="F105" s="129">
        <v>1</v>
      </c>
      <c r="G105" s="129">
        <v>1</v>
      </c>
      <c r="H105" s="129">
        <v>1</v>
      </c>
      <c r="I105" s="129">
        <v>1</v>
      </c>
      <c r="J105" s="129">
        <v>1</v>
      </c>
      <c r="K105" s="129">
        <v>1</v>
      </c>
      <c r="L105" s="129">
        <v>1</v>
      </c>
      <c r="M105" s="129">
        <v>1</v>
      </c>
      <c r="N105" s="129">
        <v>1</v>
      </c>
      <c r="O105" s="129">
        <v>1</v>
      </c>
      <c r="P105" s="129">
        <v>1</v>
      </c>
      <c r="Q105" s="129">
        <v>1</v>
      </c>
    </row>
    <row r="106" spans="1:17">
      <c r="A106" s="125">
        <f t="shared" si="4"/>
        <v>100</v>
      </c>
      <c r="B106" s="126" t="s">
        <v>568</v>
      </c>
      <c r="C106" s="130"/>
      <c r="D106" s="128" t="s">
        <v>530</v>
      </c>
      <c r="E106" s="129">
        <f t="shared" si="5"/>
        <v>1</v>
      </c>
      <c r="F106" s="129"/>
      <c r="G106" s="129"/>
      <c r="H106" s="129"/>
      <c r="I106" s="129"/>
      <c r="J106" s="129"/>
      <c r="K106" s="129"/>
      <c r="L106" s="129">
        <v>1</v>
      </c>
      <c r="M106" s="129"/>
      <c r="N106" s="129"/>
      <c r="O106" s="129"/>
      <c r="P106" s="129"/>
      <c r="Q106" s="129"/>
    </row>
    <row r="107" spans="1:17">
      <c r="A107" s="125">
        <f t="shared" si="4"/>
        <v>101</v>
      </c>
      <c r="B107" s="126" t="s">
        <v>236</v>
      </c>
      <c r="C107" s="130"/>
      <c r="D107" s="128" t="s">
        <v>530</v>
      </c>
      <c r="E107" s="129">
        <f t="shared" si="5"/>
        <v>5</v>
      </c>
      <c r="F107" s="129"/>
      <c r="G107" s="129">
        <v>1</v>
      </c>
      <c r="H107" s="129"/>
      <c r="I107" s="129">
        <v>1</v>
      </c>
      <c r="J107" s="129"/>
      <c r="K107" s="129">
        <v>1</v>
      </c>
      <c r="L107" s="129"/>
      <c r="M107" s="129">
        <v>1</v>
      </c>
      <c r="N107" s="129"/>
      <c r="O107" s="129"/>
      <c r="P107" s="129">
        <v>1</v>
      </c>
      <c r="Q107" s="129"/>
    </row>
    <row r="108" spans="1:17">
      <c r="A108" s="125">
        <f t="shared" si="4"/>
        <v>102</v>
      </c>
      <c r="B108" s="126" t="s">
        <v>234</v>
      </c>
      <c r="C108" s="130"/>
      <c r="D108" s="128" t="s">
        <v>530</v>
      </c>
      <c r="E108" s="129">
        <f t="shared" si="5"/>
        <v>8</v>
      </c>
      <c r="F108" s="129">
        <v>1</v>
      </c>
      <c r="G108" s="129"/>
      <c r="H108" s="129">
        <v>1</v>
      </c>
      <c r="I108" s="129">
        <v>1</v>
      </c>
      <c r="J108" s="129"/>
      <c r="K108" s="129">
        <v>1</v>
      </c>
      <c r="L108" s="129">
        <v>1</v>
      </c>
      <c r="M108" s="129"/>
      <c r="N108" s="129">
        <v>1</v>
      </c>
      <c r="O108" s="129"/>
      <c r="P108" s="129">
        <v>1</v>
      </c>
      <c r="Q108" s="129">
        <v>1</v>
      </c>
    </row>
    <row r="109" spans="1:17">
      <c r="A109" s="125">
        <f t="shared" si="4"/>
        <v>103</v>
      </c>
      <c r="B109" s="126" t="s">
        <v>235</v>
      </c>
      <c r="C109" s="130"/>
      <c r="D109" s="128" t="s">
        <v>530</v>
      </c>
      <c r="E109" s="129">
        <f t="shared" si="5"/>
        <v>6</v>
      </c>
      <c r="F109" s="129"/>
      <c r="G109" s="129">
        <v>1</v>
      </c>
      <c r="H109" s="129"/>
      <c r="I109" s="129">
        <v>1</v>
      </c>
      <c r="J109" s="129"/>
      <c r="K109" s="129">
        <v>1</v>
      </c>
      <c r="L109" s="129"/>
      <c r="M109" s="129">
        <v>1</v>
      </c>
      <c r="N109" s="129"/>
      <c r="O109" s="129">
        <v>1</v>
      </c>
      <c r="P109" s="129"/>
      <c r="Q109" s="129">
        <v>1</v>
      </c>
    </row>
    <row r="110" spans="1:17">
      <c r="A110" s="125">
        <f t="shared" si="4"/>
        <v>104</v>
      </c>
      <c r="B110" s="126" t="s">
        <v>232</v>
      </c>
      <c r="C110" s="130"/>
      <c r="D110" s="128" t="s">
        <v>530</v>
      </c>
      <c r="E110" s="129">
        <f t="shared" si="5"/>
        <v>24</v>
      </c>
      <c r="F110" s="129">
        <v>2</v>
      </c>
      <c r="G110" s="129">
        <v>2</v>
      </c>
      <c r="H110" s="129">
        <v>2</v>
      </c>
      <c r="I110" s="129">
        <v>2</v>
      </c>
      <c r="J110" s="129">
        <v>2</v>
      </c>
      <c r="K110" s="129">
        <v>2</v>
      </c>
      <c r="L110" s="129">
        <v>2</v>
      </c>
      <c r="M110" s="129">
        <v>2</v>
      </c>
      <c r="N110" s="129">
        <v>2</v>
      </c>
      <c r="O110" s="129">
        <v>2</v>
      </c>
      <c r="P110" s="129">
        <v>2</v>
      </c>
      <c r="Q110" s="129">
        <v>2</v>
      </c>
    </row>
    <row r="111" spans="1:17">
      <c r="A111" s="125">
        <f t="shared" si="4"/>
        <v>105</v>
      </c>
      <c r="B111" s="126" t="s">
        <v>231</v>
      </c>
      <c r="C111" s="130"/>
      <c r="D111" s="128" t="s">
        <v>530</v>
      </c>
      <c r="E111" s="129">
        <f t="shared" si="5"/>
        <v>48</v>
      </c>
      <c r="F111" s="129">
        <v>4</v>
      </c>
      <c r="G111" s="129">
        <v>4</v>
      </c>
      <c r="H111" s="129">
        <v>4</v>
      </c>
      <c r="I111" s="129">
        <v>4</v>
      </c>
      <c r="J111" s="129">
        <v>4</v>
      </c>
      <c r="K111" s="129">
        <v>4</v>
      </c>
      <c r="L111" s="129">
        <v>4</v>
      </c>
      <c r="M111" s="129">
        <v>4</v>
      </c>
      <c r="N111" s="129">
        <v>4</v>
      </c>
      <c r="O111" s="129">
        <v>4</v>
      </c>
      <c r="P111" s="129">
        <v>4</v>
      </c>
      <c r="Q111" s="129">
        <v>4</v>
      </c>
    </row>
    <row r="112" spans="1:17">
      <c r="A112" s="125">
        <f t="shared" si="4"/>
        <v>106</v>
      </c>
      <c r="B112" s="126" t="s">
        <v>233</v>
      </c>
      <c r="C112" s="130"/>
      <c r="D112" s="128" t="s">
        <v>530</v>
      </c>
      <c r="E112" s="129">
        <f t="shared" si="5"/>
        <v>120</v>
      </c>
      <c r="F112" s="129">
        <v>10</v>
      </c>
      <c r="G112" s="129">
        <v>10</v>
      </c>
      <c r="H112" s="129">
        <v>10</v>
      </c>
      <c r="I112" s="129">
        <v>10</v>
      </c>
      <c r="J112" s="129">
        <v>10</v>
      </c>
      <c r="K112" s="129">
        <v>10</v>
      </c>
      <c r="L112" s="129">
        <v>10</v>
      </c>
      <c r="M112" s="129">
        <v>10</v>
      </c>
      <c r="N112" s="129">
        <v>10</v>
      </c>
      <c r="O112" s="129">
        <v>10</v>
      </c>
      <c r="P112" s="129">
        <v>10</v>
      </c>
      <c r="Q112" s="129">
        <v>10</v>
      </c>
    </row>
    <row r="113" spans="1:17">
      <c r="A113" s="125">
        <f t="shared" si="4"/>
        <v>107</v>
      </c>
      <c r="B113" s="126" t="s">
        <v>281</v>
      </c>
      <c r="C113" s="127"/>
      <c r="D113" s="128" t="s">
        <v>530</v>
      </c>
      <c r="E113" s="129">
        <f t="shared" si="5"/>
        <v>20</v>
      </c>
      <c r="F113" s="129">
        <v>0</v>
      </c>
      <c r="G113" s="129">
        <v>10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10</v>
      </c>
      <c r="P113" s="129">
        <v>0</v>
      </c>
      <c r="Q113" s="129">
        <v>0</v>
      </c>
    </row>
    <row r="114" spans="1:17">
      <c r="A114" s="125">
        <f t="shared" si="4"/>
        <v>108</v>
      </c>
      <c r="B114" s="126" t="s">
        <v>569</v>
      </c>
      <c r="C114" s="127"/>
      <c r="D114" s="128" t="s">
        <v>552</v>
      </c>
      <c r="E114" s="129">
        <f t="shared" si="5"/>
        <v>60</v>
      </c>
      <c r="F114" s="129">
        <v>0</v>
      </c>
      <c r="G114" s="129">
        <v>30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30</v>
      </c>
      <c r="N114" s="129">
        <v>0</v>
      </c>
      <c r="O114" s="129">
        <v>0</v>
      </c>
      <c r="P114" s="129">
        <v>0</v>
      </c>
      <c r="Q114" s="129">
        <v>0</v>
      </c>
    </row>
    <row r="115" spans="1:17">
      <c r="A115" s="125">
        <f t="shared" si="4"/>
        <v>109</v>
      </c>
      <c r="B115" s="126" t="s">
        <v>325</v>
      </c>
      <c r="C115" s="130"/>
      <c r="D115" s="128" t="s">
        <v>530</v>
      </c>
      <c r="E115" s="129">
        <f t="shared" si="5"/>
        <v>96</v>
      </c>
      <c r="F115" s="129">
        <v>8</v>
      </c>
      <c r="G115" s="129">
        <v>8</v>
      </c>
      <c r="H115" s="129">
        <v>8</v>
      </c>
      <c r="I115" s="129">
        <v>8</v>
      </c>
      <c r="J115" s="129">
        <v>8</v>
      </c>
      <c r="K115" s="129">
        <v>8</v>
      </c>
      <c r="L115" s="129">
        <v>8</v>
      </c>
      <c r="M115" s="129">
        <v>8</v>
      </c>
      <c r="N115" s="129">
        <v>8</v>
      </c>
      <c r="O115" s="129">
        <v>8</v>
      </c>
      <c r="P115" s="129">
        <v>8</v>
      </c>
      <c r="Q115" s="129">
        <v>8</v>
      </c>
    </row>
    <row r="116" spans="1:17">
      <c r="A116" s="125">
        <f t="shared" si="4"/>
        <v>110</v>
      </c>
      <c r="B116" s="126" t="s">
        <v>275</v>
      </c>
      <c r="C116" s="127"/>
      <c r="D116" s="128" t="s">
        <v>530</v>
      </c>
      <c r="E116" s="129">
        <f t="shared" si="5"/>
        <v>40</v>
      </c>
      <c r="F116" s="129">
        <v>0</v>
      </c>
      <c r="G116" s="129">
        <v>0</v>
      </c>
      <c r="H116" s="129">
        <v>10</v>
      </c>
      <c r="I116" s="129">
        <v>0</v>
      </c>
      <c r="J116" s="129">
        <v>0</v>
      </c>
      <c r="K116" s="129">
        <v>10</v>
      </c>
      <c r="L116" s="129">
        <v>0</v>
      </c>
      <c r="M116" s="129">
        <v>0</v>
      </c>
      <c r="N116" s="129">
        <v>10</v>
      </c>
      <c r="O116" s="129">
        <v>0</v>
      </c>
      <c r="P116" s="129">
        <v>0</v>
      </c>
      <c r="Q116" s="129">
        <v>10</v>
      </c>
    </row>
    <row r="117" spans="1:17">
      <c r="A117" s="125">
        <f t="shared" si="4"/>
        <v>111</v>
      </c>
      <c r="B117" s="132" t="s">
        <v>56</v>
      </c>
      <c r="C117" s="127"/>
      <c r="D117" s="131" t="s">
        <v>530</v>
      </c>
      <c r="E117" s="129">
        <f t="shared" si="5"/>
        <v>3</v>
      </c>
      <c r="F117" s="131"/>
      <c r="G117" s="131">
        <v>3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1:17">
      <c r="A118" s="125">
        <f t="shared" si="4"/>
        <v>112</v>
      </c>
      <c r="B118" s="126" t="s">
        <v>570</v>
      </c>
      <c r="C118" s="127"/>
      <c r="D118" s="128" t="s">
        <v>530</v>
      </c>
      <c r="E118" s="129">
        <f t="shared" si="5"/>
        <v>10</v>
      </c>
      <c r="F118" s="129">
        <v>5</v>
      </c>
      <c r="G118" s="129"/>
      <c r="H118" s="129"/>
      <c r="I118" s="129"/>
      <c r="J118" s="129"/>
      <c r="K118" s="129"/>
      <c r="L118" s="129"/>
      <c r="M118" s="129"/>
      <c r="N118" s="129">
        <v>5</v>
      </c>
      <c r="O118" s="129"/>
      <c r="P118" s="129"/>
      <c r="Q118" s="129"/>
    </row>
    <row r="119" spans="1:17">
      <c r="A119" s="125">
        <f t="shared" si="4"/>
        <v>113</v>
      </c>
      <c r="B119" s="126" t="s">
        <v>571</v>
      </c>
      <c r="C119" s="127"/>
      <c r="D119" s="128" t="s">
        <v>530</v>
      </c>
      <c r="E119" s="129">
        <f t="shared" si="5"/>
        <v>6</v>
      </c>
      <c r="F119" s="129">
        <v>3</v>
      </c>
      <c r="G119" s="129"/>
      <c r="H119" s="129"/>
      <c r="I119" s="129"/>
      <c r="J119" s="129"/>
      <c r="K119" s="129"/>
      <c r="L119" s="129"/>
      <c r="M119" s="129"/>
      <c r="N119" s="129">
        <v>3</v>
      </c>
      <c r="O119" s="129"/>
      <c r="P119" s="129"/>
      <c r="Q119" s="129"/>
    </row>
    <row r="120" spans="1:17">
      <c r="A120" s="125">
        <f t="shared" si="4"/>
        <v>114</v>
      </c>
      <c r="B120" s="126" t="s">
        <v>572</v>
      </c>
      <c r="C120" s="127"/>
      <c r="D120" s="128" t="s">
        <v>530</v>
      </c>
      <c r="E120" s="129">
        <f t="shared" si="5"/>
        <v>15</v>
      </c>
      <c r="F120" s="129">
        <v>5</v>
      </c>
      <c r="G120" s="129"/>
      <c r="H120" s="129"/>
      <c r="I120" s="129"/>
      <c r="J120" s="129"/>
      <c r="K120" s="129"/>
      <c r="L120" s="129"/>
      <c r="M120" s="129"/>
      <c r="N120" s="129">
        <v>8</v>
      </c>
      <c r="O120" s="129"/>
      <c r="P120" s="129"/>
      <c r="Q120" s="129">
        <v>2</v>
      </c>
    </row>
    <row r="121" spans="1:17">
      <c r="A121" s="125">
        <f t="shared" si="4"/>
        <v>115</v>
      </c>
      <c r="B121" s="126" t="s">
        <v>277</v>
      </c>
      <c r="C121" s="127"/>
      <c r="D121" s="128" t="s">
        <v>530</v>
      </c>
      <c r="E121" s="129">
        <f t="shared" si="5"/>
        <v>20</v>
      </c>
      <c r="F121" s="129">
        <v>5</v>
      </c>
      <c r="G121" s="129">
        <v>0</v>
      </c>
      <c r="H121" s="129">
        <v>0</v>
      </c>
      <c r="I121" s="129">
        <v>5</v>
      </c>
      <c r="J121" s="129">
        <v>0</v>
      </c>
      <c r="K121" s="129">
        <v>0</v>
      </c>
      <c r="L121" s="129">
        <v>0</v>
      </c>
      <c r="M121" s="129">
        <v>5</v>
      </c>
      <c r="N121" s="129">
        <v>0</v>
      </c>
      <c r="O121" s="129">
        <v>0</v>
      </c>
      <c r="P121" s="129">
        <v>5</v>
      </c>
      <c r="Q121" s="129">
        <v>0</v>
      </c>
    </row>
    <row r="122" spans="1:17">
      <c r="A122" s="125">
        <f t="shared" si="4"/>
        <v>116</v>
      </c>
      <c r="B122" s="126" t="s">
        <v>268</v>
      </c>
      <c r="C122" s="127"/>
      <c r="D122" s="128" t="s">
        <v>530</v>
      </c>
      <c r="E122" s="129">
        <f t="shared" si="5"/>
        <v>40</v>
      </c>
      <c r="F122" s="129">
        <v>0</v>
      </c>
      <c r="G122" s="129">
        <v>10</v>
      </c>
      <c r="H122" s="129">
        <v>0</v>
      </c>
      <c r="I122" s="129">
        <v>0</v>
      </c>
      <c r="J122" s="129">
        <v>10</v>
      </c>
      <c r="K122" s="129">
        <v>0</v>
      </c>
      <c r="L122" s="129">
        <v>0</v>
      </c>
      <c r="M122" s="129">
        <v>10</v>
      </c>
      <c r="N122" s="129">
        <v>0</v>
      </c>
      <c r="O122" s="129">
        <v>0</v>
      </c>
      <c r="P122" s="129">
        <v>10</v>
      </c>
      <c r="Q122" s="129">
        <v>0</v>
      </c>
    </row>
    <row r="123" spans="1:17">
      <c r="A123" s="125">
        <f t="shared" si="4"/>
        <v>117</v>
      </c>
      <c r="B123" s="126" t="s">
        <v>326</v>
      </c>
      <c r="C123" s="130"/>
      <c r="D123" s="128" t="s">
        <v>530</v>
      </c>
      <c r="E123" s="129">
        <f t="shared" si="5"/>
        <v>4</v>
      </c>
      <c r="F123" s="129"/>
      <c r="G123" s="129"/>
      <c r="H123" s="129"/>
      <c r="I123" s="129">
        <v>1</v>
      </c>
      <c r="J123" s="129"/>
      <c r="K123" s="129"/>
      <c r="L123" s="129">
        <v>1</v>
      </c>
      <c r="M123" s="129">
        <v>1</v>
      </c>
      <c r="N123" s="129"/>
      <c r="O123" s="129"/>
      <c r="P123" s="129"/>
      <c r="Q123" s="129">
        <v>1</v>
      </c>
    </row>
    <row r="124" spans="1:17" s="118" customFormat="1">
      <c r="A124" s="125">
        <f t="shared" si="4"/>
        <v>118</v>
      </c>
      <c r="B124" s="126" t="s">
        <v>327</v>
      </c>
      <c r="C124" s="130"/>
      <c r="D124" s="128" t="s">
        <v>503</v>
      </c>
      <c r="E124" s="129">
        <f t="shared" si="5"/>
        <v>2.4</v>
      </c>
      <c r="F124" s="129">
        <v>0.2</v>
      </c>
      <c r="G124" s="129">
        <v>0.2</v>
      </c>
      <c r="H124" s="129">
        <v>0.2</v>
      </c>
      <c r="I124" s="129">
        <v>0.2</v>
      </c>
      <c r="J124" s="129">
        <v>0.2</v>
      </c>
      <c r="K124" s="129">
        <v>0.2</v>
      </c>
      <c r="L124" s="129">
        <v>0.2</v>
      </c>
      <c r="M124" s="129">
        <v>0.2</v>
      </c>
      <c r="N124" s="129">
        <v>0.2</v>
      </c>
      <c r="O124" s="129">
        <v>0.2</v>
      </c>
      <c r="P124" s="129">
        <v>0.2</v>
      </c>
      <c r="Q124" s="129">
        <v>0.2</v>
      </c>
    </row>
    <row r="125" spans="1:17">
      <c r="A125" s="125">
        <f t="shared" si="4"/>
        <v>119</v>
      </c>
      <c r="B125" s="126" t="s">
        <v>328</v>
      </c>
      <c r="C125" s="130"/>
      <c r="D125" s="128" t="s">
        <v>503</v>
      </c>
      <c r="E125" s="129">
        <f t="shared" si="5"/>
        <v>0.14000000000000001</v>
      </c>
      <c r="F125" s="129"/>
      <c r="G125" s="129"/>
      <c r="H125" s="129">
        <v>0.05</v>
      </c>
      <c r="I125" s="129"/>
      <c r="J125" s="129">
        <v>0.02</v>
      </c>
      <c r="K125" s="129"/>
      <c r="L125" s="129"/>
      <c r="M125" s="129"/>
      <c r="N125" s="129">
        <v>0.05</v>
      </c>
      <c r="O125" s="129"/>
      <c r="P125" s="129">
        <v>0.02</v>
      </c>
      <c r="Q125" s="129"/>
    </row>
    <row r="126" spans="1:17">
      <c r="A126" s="125">
        <f t="shared" si="4"/>
        <v>120</v>
      </c>
      <c r="B126" s="126" t="s">
        <v>329</v>
      </c>
      <c r="C126" s="133"/>
      <c r="D126" s="134" t="s">
        <v>503</v>
      </c>
      <c r="E126" s="133">
        <f t="shared" si="5"/>
        <v>4.3559999999999999</v>
      </c>
      <c r="F126" s="133">
        <f>0.35+0.156</f>
        <v>0.50600000000000001</v>
      </c>
      <c r="G126" s="133">
        <v>0.35</v>
      </c>
      <c r="H126" s="133">
        <v>0.35</v>
      </c>
      <c r="I126" s="133">
        <v>0.35</v>
      </c>
      <c r="J126" s="133">
        <v>0.35</v>
      </c>
      <c r="K126" s="133">
        <v>0.35</v>
      </c>
      <c r="L126" s="133">
        <v>0.35</v>
      </c>
      <c r="M126" s="133">
        <v>0.35</v>
      </c>
      <c r="N126" s="133">
        <v>0.35</v>
      </c>
      <c r="O126" s="133">
        <v>0.35</v>
      </c>
      <c r="P126" s="133">
        <v>0.35</v>
      </c>
      <c r="Q126" s="133">
        <v>0.35</v>
      </c>
    </row>
    <row r="127" spans="1:17">
      <c r="A127" s="125">
        <f t="shared" si="4"/>
        <v>121</v>
      </c>
      <c r="B127" s="126" t="s">
        <v>330</v>
      </c>
      <c r="C127" s="130"/>
      <c r="D127" s="128" t="s">
        <v>503</v>
      </c>
      <c r="E127" s="129">
        <f t="shared" si="5"/>
        <v>4.2</v>
      </c>
      <c r="F127" s="129">
        <v>0.35</v>
      </c>
      <c r="G127" s="129">
        <v>0.35</v>
      </c>
      <c r="H127" s="129">
        <v>0.35</v>
      </c>
      <c r="I127" s="129">
        <v>0.35</v>
      </c>
      <c r="J127" s="129">
        <v>0.35</v>
      </c>
      <c r="K127" s="129">
        <v>0.35</v>
      </c>
      <c r="L127" s="129">
        <v>0.35</v>
      </c>
      <c r="M127" s="129">
        <v>0.35</v>
      </c>
      <c r="N127" s="129">
        <v>0.35</v>
      </c>
      <c r="O127" s="129">
        <v>0.35</v>
      </c>
      <c r="P127" s="129">
        <v>0.35</v>
      </c>
      <c r="Q127" s="129">
        <v>0.35</v>
      </c>
    </row>
    <row r="128" spans="1:17">
      <c r="A128" s="125">
        <f t="shared" si="4"/>
        <v>122</v>
      </c>
      <c r="B128" s="126" t="s">
        <v>331</v>
      </c>
      <c r="C128" s="130"/>
      <c r="D128" s="128" t="s">
        <v>503</v>
      </c>
      <c r="E128" s="129">
        <f t="shared" si="5"/>
        <v>3.5999999999999992</v>
      </c>
      <c r="F128" s="129">
        <v>0.3</v>
      </c>
      <c r="G128" s="129">
        <v>0.3</v>
      </c>
      <c r="H128" s="129">
        <v>0.3</v>
      </c>
      <c r="I128" s="129">
        <v>0.3</v>
      </c>
      <c r="J128" s="129">
        <v>0.3</v>
      </c>
      <c r="K128" s="129">
        <v>0.3</v>
      </c>
      <c r="L128" s="129">
        <v>0.3</v>
      </c>
      <c r="M128" s="129">
        <v>0.3</v>
      </c>
      <c r="N128" s="129">
        <v>0.3</v>
      </c>
      <c r="O128" s="129">
        <v>0.3</v>
      </c>
      <c r="P128" s="129">
        <v>0.3</v>
      </c>
      <c r="Q128" s="129">
        <v>0.3</v>
      </c>
    </row>
    <row r="129" spans="1:17">
      <c r="A129" s="125">
        <f t="shared" si="4"/>
        <v>123</v>
      </c>
      <c r="B129" s="126" t="s">
        <v>316</v>
      </c>
      <c r="C129" s="130"/>
      <c r="D129" s="128" t="s">
        <v>530</v>
      </c>
      <c r="E129" s="129">
        <f t="shared" si="5"/>
        <v>6</v>
      </c>
      <c r="F129" s="129"/>
      <c r="G129" s="129">
        <v>1</v>
      </c>
      <c r="H129" s="129"/>
      <c r="I129" s="129">
        <v>1</v>
      </c>
      <c r="J129" s="129"/>
      <c r="K129" s="129">
        <v>1</v>
      </c>
      <c r="L129" s="129"/>
      <c r="M129" s="129">
        <v>1</v>
      </c>
      <c r="N129" s="129"/>
      <c r="O129" s="129">
        <v>1</v>
      </c>
      <c r="P129" s="129"/>
      <c r="Q129" s="129">
        <v>1</v>
      </c>
    </row>
    <row r="130" spans="1:17">
      <c r="A130" s="125">
        <f t="shared" si="4"/>
        <v>124</v>
      </c>
      <c r="B130" s="126" t="s">
        <v>228</v>
      </c>
      <c r="C130" s="127"/>
      <c r="D130" s="128" t="s">
        <v>530</v>
      </c>
      <c r="E130" s="129">
        <f t="shared" si="5"/>
        <v>5</v>
      </c>
      <c r="F130" s="129"/>
      <c r="G130" s="129">
        <v>1</v>
      </c>
      <c r="H130" s="129"/>
      <c r="I130" s="129">
        <v>1</v>
      </c>
      <c r="J130" s="129"/>
      <c r="K130" s="129"/>
      <c r="L130" s="129"/>
      <c r="M130" s="129"/>
      <c r="N130" s="129"/>
      <c r="O130" s="129">
        <v>1</v>
      </c>
      <c r="P130" s="129">
        <v>2</v>
      </c>
      <c r="Q130" s="129"/>
    </row>
    <row r="131" spans="1:17">
      <c r="A131" s="125">
        <f t="shared" si="4"/>
        <v>125</v>
      </c>
      <c r="B131" s="126" t="s">
        <v>211</v>
      </c>
      <c r="C131" s="127"/>
      <c r="D131" s="128" t="s">
        <v>527</v>
      </c>
      <c r="E131" s="129">
        <f t="shared" si="5"/>
        <v>36</v>
      </c>
      <c r="F131" s="129">
        <v>3</v>
      </c>
      <c r="G131" s="129">
        <v>3</v>
      </c>
      <c r="H131" s="129">
        <v>3</v>
      </c>
      <c r="I131" s="129">
        <v>3</v>
      </c>
      <c r="J131" s="129">
        <v>3</v>
      </c>
      <c r="K131" s="129">
        <v>3</v>
      </c>
      <c r="L131" s="129">
        <v>3</v>
      </c>
      <c r="M131" s="129">
        <v>3</v>
      </c>
      <c r="N131" s="129">
        <v>3</v>
      </c>
      <c r="O131" s="129">
        <v>3</v>
      </c>
      <c r="P131" s="129">
        <v>3</v>
      </c>
      <c r="Q131" s="129">
        <v>3</v>
      </c>
    </row>
    <row r="132" spans="1:17">
      <c r="A132" s="125">
        <f t="shared" si="4"/>
        <v>126</v>
      </c>
      <c r="B132" s="126" t="s">
        <v>573</v>
      </c>
      <c r="C132" s="127"/>
      <c r="D132" s="128" t="s">
        <v>530</v>
      </c>
      <c r="E132" s="129">
        <f t="shared" si="5"/>
        <v>10</v>
      </c>
      <c r="F132" s="129"/>
      <c r="G132" s="129">
        <v>2</v>
      </c>
      <c r="H132" s="129"/>
      <c r="I132" s="129"/>
      <c r="J132" s="129">
        <v>3</v>
      </c>
      <c r="K132" s="129"/>
      <c r="L132" s="129"/>
      <c r="M132" s="129">
        <v>2</v>
      </c>
      <c r="N132" s="129"/>
      <c r="O132" s="129"/>
      <c r="P132" s="129">
        <v>3</v>
      </c>
      <c r="Q132" s="129"/>
    </row>
    <row r="133" spans="1:17">
      <c r="A133" s="125">
        <f t="shared" si="4"/>
        <v>127</v>
      </c>
      <c r="B133" s="126" t="s">
        <v>574</v>
      </c>
      <c r="C133" s="127" t="s">
        <v>575</v>
      </c>
      <c r="D133" s="128" t="s">
        <v>530</v>
      </c>
      <c r="E133" s="129">
        <f t="shared" si="5"/>
        <v>4</v>
      </c>
      <c r="F133" s="129"/>
      <c r="G133" s="129"/>
      <c r="H133" s="129">
        <v>1</v>
      </c>
      <c r="I133" s="129"/>
      <c r="J133" s="129"/>
      <c r="K133" s="129">
        <v>1</v>
      </c>
      <c r="L133" s="129">
        <v>1</v>
      </c>
      <c r="M133" s="129"/>
      <c r="N133" s="129"/>
      <c r="O133" s="129"/>
      <c r="P133" s="129"/>
      <c r="Q133" s="129">
        <v>1</v>
      </c>
    </row>
    <row r="134" spans="1:17">
      <c r="A134" s="125">
        <f t="shared" si="4"/>
        <v>128</v>
      </c>
      <c r="B134" s="126" t="s">
        <v>576</v>
      </c>
      <c r="C134" s="127" t="s">
        <v>575</v>
      </c>
      <c r="D134" s="128" t="s">
        <v>530</v>
      </c>
      <c r="E134" s="129">
        <f t="shared" si="5"/>
        <v>10</v>
      </c>
      <c r="F134" s="129"/>
      <c r="G134" s="129"/>
      <c r="H134" s="129">
        <v>1</v>
      </c>
      <c r="I134" s="129"/>
      <c r="J134" s="129"/>
      <c r="K134" s="129"/>
      <c r="L134" s="129">
        <v>4</v>
      </c>
      <c r="M134" s="129"/>
      <c r="N134" s="129"/>
      <c r="O134" s="129">
        <v>2</v>
      </c>
      <c r="P134" s="129">
        <v>3</v>
      </c>
      <c r="Q134" s="129"/>
    </row>
    <row r="135" spans="1:17">
      <c r="A135" s="125">
        <f t="shared" si="4"/>
        <v>129</v>
      </c>
      <c r="B135" s="126" t="s">
        <v>577</v>
      </c>
      <c r="C135" s="127" t="s">
        <v>575</v>
      </c>
      <c r="D135" s="128" t="s">
        <v>530</v>
      </c>
      <c r="E135" s="129">
        <f t="shared" ref="E135:E166" si="6">SUM(F135:Q135)</f>
        <v>2</v>
      </c>
      <c r="F135" s="129"/>
      <c r="G135" s="129"/>
      <c r="H135" s="129">
        <v>1</v>
      </c>
      <c r="I135" s="129"/>
      <c r="J135" s="129"/>
      <c r="K135" s="129"/>
      <c r="L135" s="129"/>
      <c r="M135" s="129">
        <v>1</v>
      </c>
      <c r="N135" s="129"/>
      <c r="O135" s="129"/>
      <c r="P135" s="129"/>
      <c r="Q135" s="129"/>
    </row>
    <row r="136" spans="1:17">
      <c r="A136" s="125">
        <f t="shared" si="4"/>
        <v>130</v>
      </c>
      <c r="B136" s="126" t="s">
        <v>578</v>
      </c>
      <c r="C136" s="127" t="s">
        <v>575</v>
      </c>
      <c r="D136" s="128" t="s">
        <v>530</v>
      </c>
      <c r="E136" s="129">
        <f t="shared" si="6"/>
        <v>2</v>
      </c>
      <c r="F136" s="129"/>
      <c r="G136" s="129"/>
      <c r="H136" s="129"/>
      <c r="I136" s="129"/>
      <c r="J136" s="129">
        <v>1</v>
      </c>
      <c r="K136" s="129"/>
      <c r="L136" s="129"/>
      <c r="M136" s="129"/>
      <c r="N136" s="129"/>
      <c r="O136" s="129"/>
      <c r="P136" s="129"/>
      <c r="Q136" s="129">
        <v>1</v>
      </c>
    </row>
    <row r="137" spans="1:17">
      <c r="A137" s="125">
        <f t="shared" ref="A137:A188" si="7">A136+1</f>
        <v>131</v>
      </c>
      <c r="B137" s="126" t="s">
        <v>579</v>
      </c>
      <c r="C137" s="127" t="s">
        <v>575</v>
      </c>
      <c r="D137" s="128" t="s">
        <v>530</v>
      </c>
      <c r="E137" s="129">
        <f t="shared" si="6"/>
        <v>10</v>
      </c>
      <c r="F137" s="129"/>
      <c r="G137" s="129"/>
      <c r="H137" s="129">
        <v>2</v>
      </c>
      <c r="I137" s="129"/>
      <c r="J137" s="129"/>
      <c r="K137" s="129"/>
      <c r="L137" s="129">
        <v>3</v>
      </c>
      <c r="M137" s="129"/>
      <c r="N137" s="129"/>
      <c r="O137" s="129">
        <v>2</v>
      </c>
      <c r="P137" s="129">
        <v>3</v>
      </c>
      <c r="Q137" s="129"/>
    </row>
    <row r="138" spans="1:17">
      <c r="A138" s="125">
        <f t="shared" si="7"/>
        <v>132</v>
      </c>
      <c r="B138" s="126" t="s">
        <v>224</v>
      </c>
      <c r="C138" s="127"/>
      <c r="D138" s="128" t="s">
        <v>530</v>
      </c>
      <c r="E138" s="129">
        <f t="shared" si="6"/>
        <v>12</v>
      </c>
      <c r="F138" s="129"/>
      <c r="G138" s="129"/>
      <c r="H138" s="129">
        <v>6</v>
      </c>
      <c r="I138" s="129"/>
      <c r="J138" s="129">
        <v>6</v>
      </c>
      <c r="K138" s="129"/>
      <c r="L138" s="129"/>
      <c r="M138" s="129"/>
      <c r="N138" s="129"/>
      <c r="O138" s="129"/>
      <c r="P138" s="129"/>
      <c r="Q138" s="129"/>
    </row>
    <row r="139" spans="1:17">
      <c r="A139" s="125">
        <f t="shared" si="7"/>
        <v>133</v>
      </c>
      <c r="B139" s="126" t="s">
        <v>237</v>
      </c>
      <c r="C139" s="130"/>
      <c r="D139" s="128" t="s">
        <v>530</v>
      </c>
      <c r="E139" s="129">
        <f t="shared" si="6"/>
        <v>6</v>
      </c>
      <c r="F139" s="129">
        <v>1</v>
      </c>
      <c r="G139" s="129"/>
      <c r="H139" s="129">
        <v>1</v>
      </c>
      <c r="I139" s="129"/>
      <c r="J139" s="129">
        <v>1</v>
      </c>
      <c r="K139" s="129"/>
      <c r="L139" s="129">
        <v>1</v>
      </c>
      <c r="M139" s="129"/>
      <c r="N139" s="129">
        <v>1</v>
      </c>
      <c r="O139" s="129"/>
      <c r="P139" s="129">
        <v>1</v>
      </c>
      <c r="Q139" s="129"/>
    </row>
    <row r="140" spans="1:17">
      <c r="A140" s="125">
        <f t="shared" si="7"/>
        <v>134</v>
      </c>
      <c r="B140" s="126" t="s">
        <v>267</v>
      </c>
      <c r="C140" s="127"/>
      <c r="D140" s="128" t="s">
        <v>530</v>
      </c>
      <c r="E140" s="129">
        <f t="shared" si="6"/>
        <v>6</v>
      </c>
      <c r="F140" s="129">
        <v>0</v>
      </c>
      <c r="G140" s="129">
        <v>0</v>
      </c>
      <c r="H140" s="129">
        <v>6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0</v>
      </c>
    </row>
    <row r="141" spans="1:17">
      <c r="A141" s="125">
        <f t="shared" si="7"/>
        <v>135</v>
      </c>
      <c r="B141" s="126" t="s">
        <v>266</v>
      </c>
      <c r="C141" s="127"/>
      <c r="D141" s="128" t="s">
        <v>530</v>
      </c>
      <c r="E141" s="129">
        <f t="shared" si="6"/>
        <v>20</v>
      </c>
      <c r="F141" s="129">
        <v>0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20</v>
      </c>
      <c r="P141" s="129">
        <v>0</v>
      </c>
      <c r="Q141" s="129">
        <v>0</v>
      </c>
    </row>
    <row r="142" spans="1:17">
      <c r="A142" s="125">
        <f t="shared" si="7"/>
        <v>136</v>
      </c>
      <c r="B142" s="126" t="s">
        <v>248</v>
      </c>
      <c r="C142" s="127"/>
      <c r="D142" s="128" t="s">
        <v>530</v>
      </c>
      <c r="E142" s="129">
        <f t="shared" si="6"/>
        <v>20</v>
      </c>
      <c r="F142" s="129">
        <v>0</v>
      </c>
      <c r="G142" s="129">
        <v>5</v>
      </c>
      <c r="H142" s="129">
        <v>0</v>
      </c>
      <c r="I142" s="129">
        <v>0</v>
      </c>
      <c r="J142" s="129">
        <v>5</v>
      </c>
      <c r="K142" s="129">
        <v>0</v>
      </c>
      <c r="L142" s="129">
        <v>0</v>
      </c>
      <c r="M142" s="129">
        <v>5</v>
      </c>
      <c r="N142" s="129">
        <v>0</v>
      </c>
      <c r="O142" s="129">
        <v>0</v>
      </c>
      <c r="P142" s="129">
        <v>5</v>
      </c>
      <c r="Q142" s="129">
        <v>0</v>
      </c>
    </row>
    <row r="143" spans="1:17">
      <c r="A143" s="125">
        <f t="shared" si="7"/>
        <v>137</v>
      </c>
      <c r="B143" s="126" t="s">
        <v>249</v>
      </c>
      <c r="C143" s="127"/>
      <c r="D143" s="128" t="s">
        <v>530</v>
      </c>
      <c r="E143" s="129">
        <f t="shared" si="6"/>
        <v>13</v>
      </c>
      <c r="F143" s="129">
        <v>0</v>
      </c>
      <c r="G143" s="129">
        <v>0</v>
      </c>
      <c r="H143" s="129">
        <v>10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N143" s="129">
        <v>3</v>
      </c>
      <c r="O143" s="129">
        <v>0</v>
      </c>
      <c r="P143" s="129">
        <v>0</v>
      </c>
      <c r="Q143" s="129">
        <v>0</v>
      </c>
    </row>
    <row r="144" spans="1:17">
      <c r="A144" s="125">
        <f t="shared" si="7"/>
        <v>138</v>
      </c>
      <c r="B144" s="126" t="s">
        <v>314</v>
      </c>
      <c r="C144" s="127"/>
      <c r="D144" s="128" t="s">
        <v>530</v>
      </c>
      <c r="E144" s="129">
        <f t="shared" si="6"/>
        <v>12</v>
      </c>
      <c r="F144" s="129">
        <v>1</v>
      </c>
      <c r="G144" s="129">
        <v>1</v>
      </c>
      <c r="H144" s="129">
        <v>1</v>
      </c>
      <c r="I144" s="129">
        <v>1</v>
      </c>
      <c r="J144" s="129">
        <v>1</v>
      </c>
      <c r="K144" s="129">
        <v>1</v>
      </c>
      <c r="L144" s="129">
        <v>1</v>
      </c>
      <c r="M144" s="129">
        <v>1</v>
      </c>
      <c r="N144" s="129">
        <v>1</v>
      </c>
      <c r="O144" s="129">
        <v>1</v>
      </c>
      <c r="P144" s="129">
        <v>1</v>
      </c>
      <c r="Q144" s="129">
        <v>1</v>
      </c>
    </row>
    <row r="145" spans="1:17">
      <c r="A145" s="125">
        <f t="shared" si="7"/>
        <v>139</v>
      </c>
      <c r="B145" s="126" t="s">
        <v>315</v>
      </c>
      <c r="C145" s="130"/>
      <c r="D145" s="128" t="s">
        <v>527</v>
      </c>
      <c r="E145" s="129">
        <f t="shared" si="6"/>
        <v>84</v>
      </c>
      <c r="F145" s="129">
        <v>7</v>
      </c>
      <c r="G145" s="129">
        <v>7</v>
      </c>
      <c r="H145" s="129">
        <v>7</v>
      </c>
      <c r="I145" s="129">
        <v>7</v>
      </c>
      <c r="J145" s="129">
        <v>7</v>
      </c>
      <c r="K145" s="129">
        <v>7</v>
      </c>
      <c r="L145" s="129">
        <v>7</v>
      </c>
      <c r="M145" s="129">
        <v>7</v>
      </c>
      <c r="N145" s="129">
        <v>7</v>
      </c>
      <c r="O145" s="129">
        <v>7</v>
      </c>
      <c r="P145" s="129">
        <v>7</v>
      </c>
      <c r="Q145" s="129">
        <v>7</v>
      </c>
    </row>
    <row r="146" spans="1:17">
      <c r="A146" s="125">
        <f t="shared" si="7"/>
        <v>140</v>
      </c>
      <c r="B146" s="126" t="s">
        <v>212</v>
      </c>
      <c r="C146" s="127"/>
      <c r="D146" s="128" t="s">
        <v>530</v>
      </c>
      <c r="E146" s="129">
        <f t="shared" si="6"/>
        <v>120</v>
      </c>
      <c r="F146" s="129">
        <v>10</v>
      </c>
      <c r="G146" s="129">
        <v>10</v>
      </c>
      <c r="H146" s="129">
        <v>10</v>
      </c>
      <c r="I146" s="129">
        <v>10</v>
      </c>
      <c r="J146" s="129">
        <v>10</v>
      </c>
      <c r="K146" s="129">
        <v>10</v>
      </c>
      <c r="L146" s="129">
        <v>10</v>
      </c>
      <c r="M146" s="129">
        <v>10</v>
      </c>
      <c r="N146" s="129">
        <v>10</v>
      </c>
      <c r="O146" s="129">
        <v>10</v>
      </c>
      <c r="P146" s="129">
        <v>10</v>
      </c>
      <c r="Q146" s="129">
        <v>10</v>
      </c>
    </row>
    <row r="147" spans="1:17">
      <c r="A147" s="125">
        <f t="shared" si="7"/>
        <v>141</v>
      </c>
      <c r="B147" s="126" t="s">
        <v>229</v>
      </c>
      <c r="C147" s="127"/>
      <c r="D147" s="128" t="s">
        <v>530</v>
      </c>
      <c r="E147" s="129">
        <f t="shared" si="6"/>
        <v>3</v>
      </c>
      <c r="F147" s="129">
        <v>1</v>
      </c>
      <c r="G147" s="129"/>
      <c r="H147" s="129"/>
      <c r="I147" s="129"/>
      <c r="J147" s="129"/>
      <c r="K147" s="129">
        <v>1</v>
      </c>
      <c r="L147" s="129"/>
      <c r="M147" s="129"/>
      <c r="N147" s="129"/>
      <c r="O147" s="129"/>
      <c r="P147" s="129">
        <v>1</v>
      </c>
      <c r="Q147" s="129"/>
    </row>
    <row r="148" spans="1:17">
      <c r="A148" s="125">
        <f t="shared" si="7"/>
        <v>142</v>
      </c>
      <c r="B148" s="126" t="s">
        <v>308</v>
      </c>
      <c r="C148" s="127"/>
      <c r="D148" s="128" t="s">
        <v>530</v>
      </c>
      <c r="E148" s="129">
        <f t="shared" si="6"/>
        <v>48</v>
      </c>
      <c r="F148" s="129">
        <v>4</v>
      </c>
      <c r="G148" s="129">
        <v>4</v>
      </c>
      <c r="H148" s="129">
        <v>4</v>
      </c>
      <c r="I148" s="129">
        <v>4</v>
      </c>
      <c r="J148" s="129">
        <v>4</v>
      </c>
      <c r="K148" s="129">
        <v>4</v>
      </c>
      <c r="L148" s="129">
        <v>4</v>
      </c>
      <c r="M148" s="129">
        <v>4</v>
      </c>
      <c r="N148" s="129">
        <v>4</v>
      </c>
      <c r="O148" s="129">
        <v>4</v>
      </c>
      <c r="P148" s="129">
        <v>4</v>
      </c>
      <c r="Q148" s="129">
        <v>4</v>
      </c>
    </row>
    <row r="149" spans="1:17">
      <c r="A149" s="125">
        <f t="shared" si="7"/>
        <v>143</v>
      </c>
      <c r="B149" s="126" t="s">
        <v>309</v>
      </c>
      <c r="C149" s="130"/>
      <c r="D149" s="128" t="s">
        <v>530</v>
      </c>
      <c r="E149" s="129">
        <f t="shared" si="6"/>
        <v>6</v>
      </c>
      <c r="F149" s="129">
        <v>0.5</v>
      </c>
      <c r="G149" s="129">
        <v>0.5</v>
      </c>
      <c r="H149" s="129">
        <v>0.5</v>
      </c>
      <c r="I149" s="129">
        <v>0.5</v>
      </c>
      <c r="J149" s="129">
        <v>0.5</v>
      </c>
      <c r="K149" s="129">
        <v>0.5</v>
      </c>
      <c r="L149" s="129">
        <v>0.5</v>
      </c>
      <c r="M149" s="129">
        <v>0.5</v>
      </c>
      <c r="N149" s="129">
        <v>0.5</v>
      </c>
      <c r="O149" s="129">
        <v>0.5</v>
      </c>
      <c r="P149" s="129">
        <v>0.5</v>
      </c>
      <c r="Q149" s="129">
        <v>0.5</v>
      </c>
    </row>
    <row r="150" spans="1:17">
      <c r="A150" s="125">
        <f t="shared" si="7"/>
        <v>144</v>
      </c>
      <c r="B150" s="126" t="s">
        <v>310</v>
      </c>
      <c r="C150" s="130"/>
      <c r="D150" s="128" t="s">
        <v>530</v>
      </c>
      <c r="E150" s="129">
        <f t="shared" si="6"/>
        <v>6</v>
      </c>
      <c r="F150" s="129">
        <v>0.5</v>
      </c>
      <c r="G150" s="129">
        <v>0.5</v>
      </c>
      <c r="H150" s="129">
        <v>0.5</v>
      </c>
      <c r="I150" s="129">
        <v>0.5</v>
      </c>
      <c r="J150" s="129">
        <v>0.5</v>
      </c>
      <c r="K150" s="129">
        <v>0.5</v>
      </c>
      <c r="L150" s="129">
        <v>0.5</v>
      </c>
      <c r="M150" s="129">
        <v>0.5</v>
      </c>
      <c r="N150" s="129">
        <v>0.5</v>
      </c>
      <c r="O150" s="129">
        <v>0.5</v>
      </c>
      <c r="P150" s="129">
        <v>0.5</v>
      </c>
      <c r="Q150" s="129">
        <v>0.5</v>
      </c>
    </row>
    <row r="151" spans="1:17">
      <c r="A151" s="125">
        <f t="shared" si="7"/>
        <v>145</v>
      </c>
      <c r="B151" s="126" t="s">
        <v>311</v>
      </c>
      <c r="C151" s="130"/>
      <c r="D151" s="128" t="s">
        <v>530</v>
      </c>
      <c r="E151" s="129">
        <f t="shared" si="6"/>
        <v>6</v>
      </c>
      <c r="F151" s="129">
        <v>0.5</v>
      </c>
      <c r="G151" s="129">
        <v>0.5</v>
      </c>
      <c r="H151" s="129">
        <v>0.5</v>
      </c>
      <c r="I151" s="129">
        <v>0.5</v>
      </c>
      <c r="J151" s="129">
        <v>0.5</v>
      </c>
      <c r="K151" s="129">
        <v>0.5</v>
      </c>
      <c r="L151" s="129">
        <v>0.5</v>
      </c>
      <c r="M151" s="129">
        <v>0.5</v>
      </c>
      <c r="N151" s="129">
        <v>0.5</v>
      </c>
      <c r="O151" s="129">
        <v>0.5</v>
      </c>
      <c r="P151" s="129">
        <v>0.5</v>
      </c>
      <c r="Q151" s="129">
        <v>0.5</v>
      </c>
    </row>
    <row r="152" spans="1:17">
      <c r="A152" s="125">
        <f t="shared" si="7"/>
        <v>146</v>
      </c>
      <c r="B152" s="126" t="s">
        <v>312</v>
      </c>
      <c r="C152" s="130"/>
      <c r="D152" s="128" t="s">
        <v>530</v>
      </c>
      <c r="E152" s="129">
        <f t="shared" si="6"/>
        <v>6</v>
      </c>
      <c r="F152" s="129">
        <v>0.5</v>
      </c>
      <c r="G152" s="129">
        <v>0.5</v>
      </c>
      <c r="H152" s="129">
        <v>0.5</v>
      </c>
      <c r="I152" s="129">
        <v>0.5</v>
      </c>
      <c r="J152" s="129">
        <v>0.5</v>
      </c>
      <c r="K152" s="129">
        <v>0.5</v>
      </c>
      <c r="L152" s="129">
        <v>0.5</v>
      </c>
      <c r="M152" s="129">
        <v>0.5</v>
      </c>
      <c r="N152" s="129">
        <v>0.5</v>
      </c>
      <c r="O152" s="129">
        <v>0.5</v>
      </c>
      <c r="P152" s="129">
        <v>0.5</v>
      </c>
      <c r="Q152" s="129">
        <v>0.5</v>
      </c>
    </row>
    <row r="153" spans="1:17">
      <c r="A153" s="125">
        <f t="shared" si="7"/>
        <v>147</v>
      </c>
      <c r="B153" s="126" t="s">
        <v>313</v>
      </c>
      <c r="C153" s="130"/>
      <c r="D153" s="128" t="s">
        <v>530</v>
      </c>
      <c r="E153" s="129">
        <f t="shared" si="6"/>
        <v>6</v>
      </c>
      <c r="F153" s="129">
        <v>0.5</v>
      </c>
      <c r="G153" s="129">
        <v>0.5</v>
      </c>
      <c r="H153" s="129">
        <v>0.5</v>
      </c>
      <c r="I153" s="129">
        <v>0.5</v>
      </c>
      <c r="J153" s="129">
        <v>0.5</v>
      </c>
      <c r="K153" s="129">
        <v>0.5</v>
      </c>
      <c r="L153" s="129">
        <v>0.5</v>
      </c>
      <c r="M153" s="129">
        <v>0.5</v>
      </c>
      <c r="N153" s="129">
        <v>0.5</v>
      </c>
      <c r="O153" s="129">
        <v>0.5</v>
      </c>
      <c r="P153" s="129">
        <v>0.5</v>
      </c>
      <c r="Q153" s="129">
        <v>0.5</v>
      </c>
    </row>
    <row r="154" spans="1:17">
      <c r="A154" s="125">
        <f t="shared" si="7"/>
        <v>148</v>
      </c>
      <c r="B154" s="126" t="s">
        <v>580</v>
      </c>
      <c r="C154" s="130"/>
      <c r="D154" s="128" t="s">
        <v>530</v>
      </c>
      <c r="E154" s="129">
        <f t="shared" si="6"/>
        <v>2</v>
      </c>
      <c r="F154" s="129">
        <v>2</v>
      </c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1:17">
      <c r="A155" s="125">
        <f t="shared" si="7"/>
        <v>149</v>
      </c>
      <c r="B155" s="126" t="s">
        <v>581</v>
      </c>
      <c r="C155" s="127"/>
      <c r="D155" s="128" t="s">
        <v>530</v>
      </c>
      <c r="E155" s="129">
        <f t="shared" si="6"/>
        <v>30</v>
      </c>
      <c r="F155" s="129">
        <v>7</v>
      </c>
      <c r="G155" s="129"/>
      <c r="H155" s="129"/>
      <c r="I155" s="129">
        <v>8</v>
      </c>
      <c r="J155" s="129"/>
      <c r="K155" s="129"/>
      <c r="L155" s="129">
        <v>7</v>
      </c>
      <c r="M155" s="129"/>
      <c r="N155" s="129"/>
      <c r="O155" s="129">
        <v>8</v>
      </c>
      <c r="P155" s="129"/>
      <c r="Q155" s="129"/>
    </row>
    <row r="156" spans="1:17">
      <c r="A156" s="125">
        <f t="shared" si="7"/>
        <v>150</v>
      </c>
      <c r="B156" s="126" t="s">
        <v>582</v>
      </c>
      <c r="C156" s="127"/>
      <c r="D156" s="128" t="s">
        <v>530</v>
      </c>
      <c r="E156" s="129">
        <f t="shared" si="6"/>
        <v>30</v>
      </c>
      <c r="F156" s="129">
        <v>7</v>
      </c>
      <c r="G156" s="129"/>
      <c r="H156" s="129"/>
      <c r="I156" s="129">
        <v>8</v>
      </c>
      <c r="J156" s="129"/>
      <c r="K156" s="129"/>
      <c r="L156" s="129">
        <v>7</v>
      </c>
      <c r="M156" s="129"/>
      <c r="N156" s="129"/>
      <c r="O156" s="129">
        <v>8</v>
      </c>
      <c r="P156" s="129"/>
      <c r="Q156" s="129"/>
    </row>
    <row r="157" spans="1:17">
      <c r="A157" s="125">
        <f t="shared" si="7"/>
        <v>151</v>
      </c>
      <c r="B157" s="126" t="s">
        <v>273</v>
      </c>
      <c r="C157" s="127"/>
      <c r="D157" s="128" t="s">
        <v>530</v>
      </c>
      <c r="E157" s="129">
        <f t="shared" si="6"/>
        <v>40</v>
      </c>
      <c r="F157" s="129">
        <v>10</v>
      </c>
      <c r="G157" s="129">
        <v>0</v>
      </c>
      <c r="H157" s="129">
        <v>0</v>
      </c>
      <c r="I157" s="129">
        <v>10</v>
      </c>
      <c r="J157" s="129">
        <v>0</v>
      </c>
      <c r="K157" s="129">
        <v>0</v>
      </c>
      <c r="L157" s="129">
        <v>10</v>
      </c>
      <c r="M157" s="129">
        <v>0</v>
      </c>
      <c r="N157" s="129">
        <v>0</v>
      </c>
      <c r="O157" s="129">
        <v>10</v>
      </c>
      <c r="P157" s="129">
        <v>0</v>
      </c>
      <c r="Q157" s="129">
        <v>0</v>
      </c>
    </row>
    <row r="158" spans="1:17">
      <c r="A158" s="125">
        <f t="shared" si="7"/>
        <v>152</v>
      </c>
      <c r="B158" s="126" t="s">
        <v>242</v>
      </c>
      <c r="C158" s="130"/>
      <c r="D158" s="128" t="s">
        <v>530</v>
      </c>
      <c r="E158" s="129">
        <f t="shared" si="6"/>
        <v>60</v>
      </c>
      <c r="F158" s="129">
        <v>5</v>
      </c>
      <c r="G158" s="129">
        <v>5</v>
      </c>
      <c r="H158" s="129">
        <v>5</v>
      </c>
      <c r="I158" s="129">
        <v>5</v>
      </c>
      <c r="J158" s="129">
        <v>5</v>
      </c>
      <c r="K158" s="129">
        <v>5</v>
      </c>
      <c r="L158" s="129">
        <v>5</v>
      </c>
      <c r="M158" s="129">
        <v>5</v>
      </c>
      <c r="N158" s="129">
        <v>5</v>
      </c>
      <c r="O158" s="129">
        <v>5</v>
      </c>
      <c r="P158" s="129">
        <v>5</v>
      </c>
      <c r="Q158" s="129">
        <v>5</v>
      </c>
    </row>
    <row r="159" spans="1:17">
      <c r="A159" s="125">
        <f t="shared" si="7"/>
        <v>153</v>
      </c>
      <c r="B159" s="126" t="s">
        <v>583</v>
      </c>
      <c r="C159" s="127"/>
      <c r="D159" s="128" t="s">
        <v>530</v>
      </c>
      <c r="E159" s="129">
        <f t="shared" si="6"/>
        <v>2</v>
      </c>
      <c r="F159" s="129"/>
      <c r="G159" s="129"/>
      <c r="H159" s="129"/>
      <c r="I159" s="129"/>
      <c r="J159" s="129"/>
      <c r="K159" s="129"/>
      <c r="L159" s="129"/>
      <c r="M159" s="129"/>
      <c r="N159" s="129"/>
      <c r="O159" s="129">
        <v>2</v>
      </c>
      <c r="P159" s="129"/>
      <c r="Q159" s="129"/>
    </row>
    <row r="160" spans="1:17">
      <c r="A160" s="125">
        <f t="shared" si="7"/>
        <v>154</v>
      </c>
      <c r="B160" s="126" t="s">
        <v>306</v>
      </c>
      <c r="C160" s="127"/>
      <c r="D160" s="128" t="s">
        <v>530</v>
      </c>
      <c r="E160" s="129">
        <f t="shared" si="6"/>
        <v>12</v>
      </c>
      <c r="F160" s="129">
        <v>1</v>
      </c>
      <c r="G160" s="129">
        <v>1</v>
      </c>
      <c r="H160" s="129">
        <v>1</v>
      </c>
      <c r="I160" s="129">
        <v>1</v>
      </c>
      <c r="J160" s="129">
        <v>1</v>
      </c>
      <c r="K160" s="129">
        <v>1</v>
      </c>
      <c r="L160" s="129">
        <v>1</v>
      </c>
      <c r="M160" s="129">
        <v>1</v>
      </c>
      <c r="N160" s="129">
        <v>1</v>
      </c>
      <c r="O160" s="129">
        <v>1</v>
      </c>
      <c r="P160" s="129">
        <v>1</v>
      </c>
      <c r="Q160" s="129">
        <v>1</v>
      </c>
    </row>
    <row r="161" spans="1:17">
      <c r="A161" s="125">
        <f t="shared" si="7"/>
        <v>155</v>
      </c>
      <c r="B161" s="126" t="s">
        <v>307</v>
      </c>
      <c r="C161" s="130"/>
      <c r="D161" s="128" t="s">
        <v>530</v>
      </c>
      <c r="E161" s="129">
        <f t="shared" si="6"/>
        <v>6</v>
      </c>
      <c r="F161" s="129">
        <v>1</v>
      </c>
      <c r="G161" s="129"/>
      <c r="H161" s="129">
        <v>1</v>
      </c>
      <c r="I161" s="129"/>
      <c r="J161" s="129">
        <v>1</v>
      </c>
      <c r="K161" s="129"/>
      <c r="L161" s="129">
        <v>1</v>
      </c>
      <c r="M161" s="129"/>
      <c r="N161" s="129">
        <v>1</v>
      </c>
      <c r="O161" s="129"/>
      <c r="P161" s="129">
        <v>1</v>
      </c>
      <c r="Q161" s="129"/>
    </row>
    <row r="162" spans="1:17">
      <c r="A162" s="125">
        <f t="shared" si="7"/>
        <v>156</v>
      </c>
      <c r="B162" s="126" t="s">
        <v>220</v>
      </c>
      <c r="C162" s="127"/>
      <c r="D162" s="128" t="s">
        <v>530</v>
      </c>
      <c r="E162" s="129">
        <f t="shared" si="6"/>
        <v>1000</v>
      </c>
      <c r="F162" s="129"/>
      <c r="G162" s="129">
        <v>500</v>
      </c>
      <c r="H162" s="129"/>
      <c r="I162" s="129"/>
      <c r="J162" s="129"/>
      <c r="K162" s="129"/>
      <c r="L162" s="129"/>
      <c r="M162" s="129">
        <v>500</v>
      </c>
      <c r="N162" s="129"/>
      <c r="O162" s="129"/>
      <c r="P162" s="129"/>
      <c r="Q162" s="129"/>
    </row>
    <row r="163" spans="1:17">
      <c r="A163" s="125">
        <f t="shared" si="7"/>
        <v>157</v>
      </c>
      <c r="B163" s="126" t="s">
        <v>272</v>
      </c>
      <c r="C163" s="127"/>
      <c r="D163" s="128" t="s">
        <v>530</v>
      </c>
      <c r="E163" s="129">
        <f t="shared" si="6"/>
        <v>25</v>
      </c>
      <c r="F163" s="129">
        <v>0</v>
      </c>
      <c r="G163" s="129">
        <v>10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10</v>
      </c>
      <c r="N163" s="129">
        <v>0</v>
      </c>
      <c r="O163" s="129">
        <v>5</v>
      </c>
      <c r="P163" s="129">
        <v>0</v>
      </c>
      <c r="Q163" s="129">
        <v>0</v>
      </c>
    </row>
    <row r="164" spans="1:17">
      <c r="A164" s="125">
        <f t="shared" si="7"/>
        <v>158</v>
      </c>
      <c r="B164" s="126" t="s">
        <v>243</v>
      </c>
      <c r="C164" s="130"/>
      <c r="D164" s="128" t="s">
        <v>530</v>
      </c>
      <c r="E164" s="129">
        <f t="shared" si="6"/>
        <v>24</v>
      </c>
      <c r="F164" s="129">
        <v>2</v>
      </c>
      <c r="G164" s="129">
        <v>2</v>
      </c>
      <c r="H164" s="129">
        <v>2</v>
      </c>
      <c r="I164" s="129">
        <v>2</v>
      </c>
      <c r="J164" s="129">
        <v>2</v>
      </c>
      <c r="K164" s="129">
        <v>2</v>
      </c>
      <c r="L164" s="129">
        <v>2</v>
      </c>
      <c r="M164" s="129">
        <v>2</v>
      </c>
      <c r="N164" s="129">
        <v>2</v>
      </c>
      <c r="O164" s="129">
        <v>2</v>
      </c>
      <c r="P164" s="129">
        <v>2</v>
      </c>
      <c r="Q164" s="129">
        <v>2</v>
      </c>
    </row>
    <row r="165" spans="1:17">
      <c r="A165" s="125">
        <f t="shared" si="7"/>
        <v>159</v>
      </c>
      <c r="B165" s="126" t="s">
        <v>584</v>
      </c>
      <c r="C165" s="127"/>
      <c r="D165" s="128" t="s">
        <v>530</v>
      </c>
      <c r="E165" s="129">
        <f t="shared" si="6"/>
        <v>100</v>
      </c>
      <c r="F165" s="129"/>
      <c r="G165" s="129">
        <v>50</v>
      </c>
      <c r="H165" s="129"/>
      <c r="I165" s="129"/>
      <c r="J165" s="129"/>
      <c r="K165" s="129"/>
      <c r="L165" s="129"/>
      <c r="M165" s="129"/>
      <c r="N165" s="129"/>
      <c r="O165" s="129"/>
      <c r="P165" s="129">
        <v>50</v>
      </c>
      <c r="Q165" s="129"/>
    </row>
    <row r="166" spans="1:17">
      <c r="A166" s="125">
        <f t="shared" si="7"/>
        <v>160</v>
      </c>
      <c r="B166" s="126" t="s">
        <v>250</v>
      </c>
      <c r="C166" s="127"/>
      <c r="D166" s="128" t="s">
        <v>530</v>
      </c>
      <c r="E166" s="129">
        <f t="shared" si="6"/>
        <v>100</v>
      </c>
      <c r="F166" s="129">
        <v>0</v>
      </c>
      <c r="G166" s="129">
        <v>0</v>
      </c>
      <c r="H166" s="129">
        <v>50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50</v>
      </c>
      <c r="P166" s="129">
        <v>0</v>
      </c>
      <c r="Q166" s="129">
        <v>0</v>
      </c>
    </row>
    <row r="167" spans="1:17">
      <c r="A167" s="125">
        <f t="shared" si="7"/>
        <v>161</v>
      </c>
      <c r="B167" s="126" t="s">
        <v>305</v>
      </c>
      <c r="C167" s="130"/>
      <c r="D167" s="128" t="s">
        <v>503</v>
      </c>
      <c r="E167" s="129">
        <f t="shared" ref="E167:E188" si="8">SUM(F167:Q167)</f>
        <v>17.100000000000001</v>
      </c>
      <c r="F167" s="129">
        <v>1.4</v>
      </c>
      <c r="G167" s="129">
        <v>1.4</v>
      </c>
      <c r="H167" s="129">
        <v>1.55</v>
      </c>
      <c r="I167" s="129">
        <v>1.4</v>
      </c>
      <c r="J167" s="129">
        <v>1.4</v>
      </c>
      <c r="K167" s="129">
        <v>1.4</v>
      </c>
      <c r="L167" s="129">
        <v>1.4</v>
      </c>
      <c r="M167" s="129">
        <v>1.4</v>
      </c>
      <c r="N167" s="129">
        <v>1.55</v>
      </c>
      <c r="O167" s="129">
        <v>1.4</v>
      </c>
      <c r="P167" s="129">
        <v>1.4</v>
      </c>
      <c r="Q167" s="129">
        <v>1.4</v>
      </c>
    </row>
    <row r="168" spans="1:17">
      <c r="A168" s="125">
        <f t="shared" si="7"/>
        <v>162</v>
      </c>
      <c r="B168" s="126" t="s">
        <v>251</v>
      </c>
      <c r="C168" s="127"/>
      <c r="D168" s="128" t="s">
        <v>503</v>
      </c>
      <c r="E168" s="129">
        <f t="shared" si="8"/>
        <v>50</v>
      </c>
      <c r="F168" s="129">
        <v>0</v>
      </c>
      <c r="G168" s="129">
        <v>0</v>
      </c>
      <c r="H168" s="129">
        <v>50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9">
        <v>0</v>
      </c>
    </row>
    <row r="169" spans="1:17">
      <c r="A169" s="125">
        <f t="shared" si="7"/>
        <v>163</v>
      </c>
      <c r="B169" s="126" t="s">
        <v>252</v>
      </c>
      <c r="C169" s="127"/>
      <c r="D169" s="128" t="s">
        <v>503</v>
      </c>
      <c r="E169" s="129">
        <f t="shared" si="8"/>
        <v>100</v>
      </c>
      <c r="F169" s="129">
        <v>0</v>
      </c>
      <c r="G169" s="129">
        <v>0</v>
      </c>
      <c r="H169" s="129">
        <v>0</v>
      </c>
      <c r="I169" s="129">
        <v>0</v>
      </c>
      <c r="J169" s="129">
        <v>50</v>
      </c>
      <c r="K169" s="129">
        <v>0</v>
      </c>
      <c r="L169" s="129">
        <v>0</v>
      </c>
      <c r="M169" s="129">
        <v>0</v>
      </c>
      <c r="N169" s="129">
        <v>50</v>
      </c>
      <c r="O169" s="129">
        <v>0</v>
      </c>
      <c r="P169" s="129">
        <v>0</v>
      </c>
      <c r="Q169" s="129">
        <v>0</v>
      </c>
    </row>
    <row r="170" spans="1:17">
      <c r="A170" s="125">
        <f t="shared" si="7"/>
        <v>164</v>
      </c>
      <c r="B170" s="126" t="s">
        <v>585</v>
      </c>
      <c r="C170" s="127"/>
      <c r="D170" s="128" t="s">
        <v>530</v>
      </c>
      <c r="E170" s="129">
        <f t="shared" si="8"/>
        <v>2</v>
      </c>
      <c r="F170" s="129"/>
      <c r="G170" s="129"/>
      <c r="H170" s="129"/>
      <c r="I170" s="129"/>
      <c r="J170" s="129">
        <v>1</v>
      </c>
      <c r="K170" s="129"/>
      <c r="L170" s="129"/>
      <c r="M170" s="129"/>
      <c r="N170" s="129">
        <v>1</v>
      </c>
      <c r="O170" s="129"/>
      <c r="P170" s="129"/>
      <c r="Q170" s="129"/>
    </row>
    <row r="171" spans="1:17">
      <c r="A171" s="125">
        <f t="shared" si="7"/>
        <v>165</v>
      </c>
      <c r="B171" s="126" t="s">
        <v>586</v>
      </c>
      <c r="C171" s="127"/>
      <c r="D171" s="128" t="s">
        <v>530</v>
      </c>
      <c r="E171" s="129">
        <f t="shared" si="8"/>
        <v>5</v>
      </c>
      <c r="F171" s="129"/>
      <c r="G171" s="129">
        <v>2</v>
      </c>
      <c r="H171" s="129"/>
      <c r="I171" s="129"/>
      <c r="J171" s="129"/>
      <c r="K171" s="129"/>
      <c r="L171" s="129"/>
      <c r="M171" s="129"/>
      <c r="N171" s="129">
        <v>3</v>
      </c>
      <c r="O171" s="129"/>
      <c r="P171" s="129"/>
      <c r="Q171" s="129"/>
    </row>
    <row r="172" spans="1:17">
      <c r="A172" s="125">
        <f t="shared" si="7"/>
        <v>166</v>
      </c>
      <c r="B172" s="126" t="s">
        <v>587</v>
      </c>
      <c r="C172" s="127"/>
      <c r="D172" s="128" t="s">
        <v>530</v>
      </c>
      <c r="E172" s="129">
        <f t="shared" si="8"/>
        <v>5</v>
      </c>
      <c r="F172" s="129"/>
      <c r="G172" s="129">
        <v>2</v>
      </c>
      <c r="H172" s="129"/>
      <c r="I172" s="129"/>
      <c r="J172" s="129"/>
      <c r="K172" s="129"/>
      <c r="L172" s="129"/>
      <c r="M172" s="129"/>
      <c r="N172" s="129">
        <v>3</v>
      </c>
      <c r="O172" s="129"/>
      <c r="P172" s="129"/>
      <c r="Q172" s="129"/>
    </row>
    <row r="173" spans="1:17">
      <c r="A173" s="125">
        <f t="shared" si="7"/>
        <v>167</v>
      </c>
      <c r="B173" s="126" t="s">
        <v>588</v>
      </c>
      <c r="C173" s="127"/>
      <c r="D173" s="128" t="s">
        <v>530</v>
      </c>
      <c r="E173" s="129">
        <f t="shared" si="8"/>
        <v>3</v>
      </c>
      <c r="F173" s="129"/>
      <c r="G173" s="129">
        <v>1</v>
      </c>
      <c r="H173" s="129"/>
      <c r="I173" s="129"/>
      <c r="J173" s="129"/>
      <c r="K173" s="129"/>
      <c r="L173" s="129"/>
      <c r="M173" s="129"/>
      <c r="N173" s="129">
        <v>2</v>
      </c>
      <c r="O173" s="129"/>
      <c r="P173" s="129"/>
      <c r="Q173" s="129"/>
    </row>
    <row r="174" spans="1:17">
      <c r="A174" s="125">
        <f t="shared" si="7"/>
        <v>168</v>
      </c>
      <c r="B174" s="126" t="s">
        <v>213</v>
      </c>
      <c r="C174" s="127"/>
      <c r="D174" s="128" t="s">
        <v>530</v>
      </c>
      <c r="E174" s="129">
        <f t="shared" si="8"/>
        <v>12</v>
      </c>
      <c r="F174" s="129">
        <v>1</v>
      </c>
      <c r="G174" s="129">
        <v>1</v>
      </c>
      <c r="H174" s="129">
        <v>1</v>
      </c>
      <c r="I174" s="129">
        <v>1</v>
      </c>
      <c r="J174" s="129">
        <v>1</v>
      </c>
      <c r="K174" s="129">
        <v>1</v>
      </c>
      <c r="L174" s="129">
        <v>1</v>
      </c>
      <c r="M174" s="129">
        <v>1</v>
      </c>
      <c r="N174" s="129">
        <v>1</v>
      </c>
      <c r="O174" s="129">
        <v>1</v>
      </c>
      <c r="P174" s="129">
        <v>1</v>
      </c>
      <c r="Q174" s="129">
        <v>1</v>
      </c>
    </row>
    <row r="175" spans="1:17">
      <c r="A175" s="125">
        <f t="shared" si="7"/>
        <v>169</v>
      </c>
      <c r="B175" s="126" t="s">
        <v>225</v>
      </c>
      <c r="C175" s="127"/>
      <c r="D175" s="128" t="s">
        <v>530</v>
      </c>
      <c r="E175" s="129">
        <f t="shared" si="8"/>
        <v>2</v>
      </c>
      <c r="F175" s="129">
        <v>1</v>
      </c>
      <c r="G175" s="129"/>
      <c r="H175" s="129"/>
      <c r="I175" s="129"/>
      <c r="J175" s="129"/>
      <c r="K175" s="129"/>
      <c r="L175" s="129"/>
      <c r="M175" s="129"/>
      <c r="N175" s="129">
        <v>1</v>
      </c>
      <c r="O175" s="129"/>
      <c r="P175" s="129"/>
      <c r="Q175" s="129"/>
    </row>
    <row r="176" spans="1:17">
      <c r="A176" s="125">
        <f t="shared" si="7"/>
        <v>170</v>
      </c>
      <c r="B176" s="126" t="s">
        <v>302</v>
      </c>
      <c r="C176" s="130"/>
      <c r="D176" s="128" t="s">
        <v>530</v>
      </c>
      <c r="E176" s="129">
        <f t="shared" si="8"/>
        <v>4</v>
      </c>
      <c r="F176" s="129"/>
      <c r="G176" s="129">
        <v>1</v>
      </c>
      <c r="H176" s="129"/>
      <c r="I176" s="129"/>
      <c r="J176" s="129">
        <v>1</v>
      </c>
      <c r="K176" s="129"/>
      <c r="L176" s="129"/>
      <c r="M176" s="129">
        <v>1</v>
      </c>
      <c r="N176" s="129"/>
      <c r="O176" s="129"/>
      <c r="P176" s="129">
        <v>1</v>
      </c>
      <c r="Q176" s="129"/>
    </row>
    <row r="177" spans="1:17">
      <c r="A177" s="125">
        <f t="shared" si="7"/>
        <v>171</v>
      </c>
      <c r="B177" s="126" t="s">
        <v>280</v>
      </c>
      <c r="C177" s="127"/>
      <c r="D177" s="128" t="s">
        <v>530</v>
      </c>
      <c r="E177" s="129">
        <f t="shared" si="8"/>
        <v>18</v>
      </c>
      <c r="F177" s="129">
        <v>0</v>
      </c>
      <c r="G177" s="129">
        <v>0</v>
      </c>
      <c r="H177" s="129">
        <v>6</v>
      </c>
      <c r="I177" s="129">
        <v>0</v>
      </c>
      <c r="J177" s="129">
        <v>0</v>
      </c>
      <c r="K177" s="129">
        <v>0</v>
      </c>
      <c r="L177" s="129">
        <v>6</v>
      </c>
      <c r="M177" s="129">
        <v>0</v>
      </c>
      <c r="N177" s="129">
        <v>0</v>
      </c>
      <c r="O177" s="129">
        <v>0</v>
      </c>
      <c r="P177" s="129">
        <v>0</v>
      </c>
      <c r="Q177" s="129">
        <v>6</v>
      </c>
    </row>
    <row r="178" spans="1:17">
      <c r="A178" s="125">
        <f t="shared" si="7"/>
        <v>172</v>
      </c>
      <c r="B178" s="126" t="s">
        <v>279</v>
      </c>
      <c r="C178" s="127"/>
      <c r="D178" s="128" t="s">
        <v>530</v>
      </c>
      <c r="E178" s="129">
        <f t="shared" si="8"/>
        <v>12</v>
      </c>
      <c r="F178" s="129">
        <v>0</v>
      </c>
      <c r="G178" s="129">
        <v>0</v>
      </c>
      <c r="H178" s="129">
        <v>6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6</v>
      </c>
      <c r="O178" s="129">
        <v>0</v>
      </c>
      <c r="P178" s="129">
        <v>0</v>
      </c>
      <c r="Q178" s="129">
        <v>0</v>
      </c>
    </row>
    <row r="179" spans="1:17">
      <c r="A179" s="125">
        <f t="shared" si="7"/>
        <v>173</v>
      </c>
      <c r="B179" s="126" t="s">
        <v>278</v>
      </c>
      <c r="C179" s="127"/>
      <c r="D179" s="128" t="s">
        <v>530</v>
      </c>
      <c r="E179" s="129">
        <f t="shared" si="8"/>
        <v>12</v>
      </c>
      <c r="F179" s="129">
        <v>0</v>
      </c>
      <c r="G179" s="129">
        <v>0</v>
      </c>
      <c r="H179" s="129">
        <v>6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0</v>
      </c>
      <c r="O179" s="129">
        <v>6</v>
      </c>
      <c r="P179" s="129">
        <v>0</v>
      </c>
      <c r="Q179" s="129">
        <v>0</v>
      </c>
    </row>
    <row r="180" spans="1:17">
      <c r="A180" s="125">
        <f t="shared" si="7"/>
        <v>174</v>
      </c>
      <c r="B180" s="126" t="s">
        <v>301</v>
      </c>
      <c r="C180" s="130"/>
      <c r="D180" s="128" t="s">
        <v>530</v>
      </c>
      <c r="E180" s="129">
        <f t="shared" si="8"/>
        <v>1</v>
      </c>
      <c r="F180" s="129"/>
      <c r="G180" s="129"/>
      <c r="H180" s="129">
        <v>1</v>
      </c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1:17">
      <c r="A181" s="125">
        <f t="shared" si="7"/>
        <v>175</v>
      </c>
      <c r="B181" s="126" t="s">
        <v>300</v>
      </c>
      <c r="C181" s="130"/>
      <c r="D181" s="128" t="s">
        <v>503</v>
      </c>
      <c r="E181" s="129">
        <f t="shared" si="8"/>
        <v>4.8</v>
      </c>
      <c r="F181" s="129">
        <v>0.4</v>
      </c>
      <c r="G181" s="129">
        <v>0.4</v>
      </c>
      <c r="H181" s="129">
        <v>0.4</v>
      </c>
      <c r="I181" s="129">
        <v>0.4</v>
      </c>
      <c r="J181" s="129">
        <v>0.4</v>
      </c>
      <c r="K181" s="129">
        <v>0.4</v>
      </c>
      <c r="L181" s="129">
        <v>0.4</v>
      </c>
      <c r="M181" s="129">
        <v>0.4</v>
      </c>
      <c r="N181" s="129">
        <v>0.4</v>
      </c>
      <c r="O181" s="129">
        <v>0.4</v>
      </c>
      <c r="P181" s="129">
        <v>0.4</v>
      </c>
      <c r="Q181" s="129">
        <v>0.4</v>
      </c>
    </row>
    <row r="182" spans="1:17">
      <c r="A182" s="125">
        <f t="shared" si="7"/>
        <v>176</v>
      </c>
      <c r="B182" s="126" t="s">
        <v>276</v>
      </c>
      <c r="C182" s="127"/>
      <c r="D182" s="128" t="s">
        <v>530</v>
      </c>
      <c r="E182" s="129">
        <f t="shared" si="8"/>
        <v>40</v>
      </c>
      <c r="F182" s="129">
        <v>0</v>
      </c>
      <c r="G182" s="129">
        <v>0</v>
      </c>
      <c r="H182" s="129">
        <v>0</v>
      </c>
      <c r="I182" s="129">
        <v>20</v>
      </c>
      <c r="J182" s="129">
        <v>0</v>
      </c>
      <c r="K182" s="129">
        <v>0</v>
      </c>
      <c r="L182" s="129">
        <v>0</v>
      </c>
      <c r="M182" s="129">
        <v>0</v>
      </c>
      <c r="N182" s="129">
        <v>20</v>
      </c>
      <c r="O182" s="129">
        <v>0</v>
      </c>
      <c r="P182" s="129">
        <v>0</v>
      </c>
      <c r="Q182" s="129">
        <v>0</v>
      </c>
    </row>
    <row r="183" spans="1:17">
      <c r="A183" s="125">
        <f t="shared" si="7"/>
        <v>177</v>
      </c>
      <c r="B183" s="132" t="s">
        <v>283</v>
      </c>
      <c r="C183" s="127"/>
      <c r="D183" s="131" t="s">
        <v>530</v>
      </c>
      <c r="E183" s="129">
        <f t="shared" si="8"/>
        <v>3</v>
      </c>
      <c r="F183" s="131"/>
      <c r="G183" s="131"/>
      <c r="H183" s="131"/>
      <c r="I183" s="131">
        <v>1</v>
      </c>
      <c r="J183" s="131"/>
      <c r="K183" s="131">
        <v>1</v>
      </c>
      <c r="L183" s="131"/>
      <c r="M183" s="131">
        <v>1</v>
      </c>
      <c r="N183" s="131"/>
      <c r="O183" s="131"/>
      <c r="P183" s="131"/>
      <c r="Q183" s="131"/>
    </row>
    <row r="184" spans="1:17">
      <c r="A184" s="125">
        <f t="shared" si="7"/>
        <v>178</v>
      </c>
      <c r="B184" s="126" t="s">
        <v>589</v>
      </c>
      <c r="C184" s="130"/>
      <c r="D184" s="128" t="s">
        <v>530</v>
      </c>
      <c r="E184" s="129">
        <f t="shared" si="8"/>
        <v>2</v>
      </c>
      <c r="F184" s="129"/>
      <c r="G184" s="129">
        <v>2</v>
      </c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1:17">
      <c r="A185" s="125">
        <f t="shared" si="7"/>
        <v>179</v>
      </c>
      <c r="B185" s="132" t="s">
        <v>284</v>
      </c>
      <c r="C185" s="127"/>
      <c r="D185" s="131" t="s">
        <v>530</v>
      </c>
      <c r="E185" s="129">
        <f t="shared" si="8"/>
        <v>4</v>
      </c>
      <c r="F185" s="131"/>
      <c r="G185" s="131"/>
      <c r="H185" s="131">
        <v>1</v>
      </c>
      <c r="I185" s="131">
        <v>1</v>
      </c>
      <c r="J185" s="131">
        <v>1</v>
      </c>
      <c r="K185" s="131">
        <v>1</v>
      </c>
      <c r="L185" s="131"/>
      <c r="M185" s="131"/>
      <c r="N185" s="131"/>
      <c r="O185" s="131"/>
      <c r="P185" s="131"/>
      <c r="Q185" s="131"/>
    </row>
    <row r="186" spans="1:17">
      <c r="A186" s="125">
        <f t="shared" si="7"/>
        <v>180</v>
      </c>
      <c r="B186" s="126" t="s">
        <v>299</v>
      </c>
      <c r="C186" s="130"/>
      <c r="D186" s="128" t="s">
        <v>530</v>
      </c>
      <c r="E186" s="129">
        <f t="shared" si="8"/>
        <v>12</v>
      </c>
      <c r="F186" s="129">
        <v>1</v>
      </c>
      <c r="G186" s="129">
        <v>1</v>
      </c>
      <c r="H186" s="129">
        <v>1</v>
      </c>
      <c r="I186" s="129">
        <v>1</v>
      </c>
      <c r="J186" s="129">
        <v>1</v>
      </c>
      <c r="K186" s="129">
        <v>1</v>
      </c>
      <c r="L186" s="129">
        <v>1</v>
      </c>
      <c r="M186" s="129">
        <v>1</v>
      </c>
      <c r="N186" s="129">
        <v>1</v>
      </c>
      <c r="O186" s="129">
        <v>1</v>
      </c>
      <c r="P186" s="129">
        <v>1</v>
      </c>
      <c r="Q186" s="129">
        <v>1</v>
      </c>
    </row>
    <row r="187" spans="1:17">
      <c r="A187" s="125">
        <f t="shared" si="7"/>
        <v>181</v>
      </c>
      <c r="B187" s="126" t="s">
        <v>214</v>
      </c>
      <c r="C187" s="127"/>
      <c r="D187" s="128" t="s">
        <v>530</v>
      </c>
      <c r="E187" s="129">
        <f t="shared" si="8"/>
        <v>12</v>
      </c>
      <c r="F187" s="129">
        <v>1</v>
      </c>
      <c r="G187" s="129">
        <v>1</v>
      </c>
      <c r="H187" s="129">
        <v>1</v>
      </c>
      <c r="I187" s="129">
        <v>1</v>
      </c>
      <c r="J187" s="129">
        <v>1</v>
      </c>
      <c r="K187" s="129">
        <v>1</v>
      </c>
      <c r="L187" s="129">
        <v>1</v>
      </c>
      <c r="M187" s="129">
        <v>1</v>
      </c>
      <c r="N187" s="129">
        <v>1</v>
      </c>
      <c r="O187" s="129">
        <v>1</v>
      </c>
      <c r="P187" s="129">
        <v>1</v>
      </c>
      <c r="Q187" s="129">
        <v>1</v>
      </c>
    </row>
    <row r="188" spans="1:17">
      <c r="A188" s="125">
        <f t="shared" si="7"/>
        <v>182</v>
      </c>
      <c r="B188" s="135" t="s">
        <v>298</v>
      </c>
      <c r="C188" s="136"/>
      <c r="D188" s="137" t="s">
        <v>503</v>
      </c>
      <c r="E188" s="138">
        <f t="shared" si="8"/>
        <v>9.9999999999999982</v>
      </c>
      <c r="F188" s="138">
        <v>0.7</v>
      </c>
      <c r="G188" s="138">
        <v>0.7</v>
      </c>
      <c r="H188" s="138">
        <v>1</v>
      </c>
      <c r="I188" s="138">
        <v>0.7</v>
      </c>
      <c r="J188" s="138">
        <v>1.2</v>
      </c>
      <c r="K188" s="138">
        <v>0.7</v>
      </c>
      <c r="L188" s="138">
        <v>0.7</v>
      </c>
      <c r="M188" s="138">
        <v>0.7</v>
      </c>
      <c r="N188" s="138">
        <v>1</v>
      </c>
      <c r="O188" s="138">
        <v>0.7</v>
      </c>
      <c r="P188" s="138">
        <v>1.2</v>
      </c>
      <c r="Q188" s="138">
        <v>0.7</v>
      </c>
    </row>
    <row r="189" spans="1:17" ht="15.75">
      <c r="A189" s="438" t="s">
        <v>529</v>
      </c>
      <c r="B189" s="439"/>
      <c r="C189" s="439"/>
      <c r="D189" s="439"/>
      <c r="E189" s="439"/>
      <c r="F189" s="439"/>
      <c r="G189" s="43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</row>
    <row r="190" spans="1:17" ht="15.75" customHeight="1">
      <c r="A190" s="19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8.75">
      <c r="A191" s="33" t="s">
        <v>511</v>
      </c>
      <c r="B191" s="114"/>
      <c r="C191" s="27"/>
      <c r="D191" s="27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8.75">
      <c r="A192" s="427" t="s">
        <v>504</v>
      </c>
      <c r="B192" s="427"/>
      <c r="C192" s="427"/>
      <c r="D192" s="427"/>
      <c r="E192" s="427"/>
      <c r="F192" s="427"/>
      <c r="G192" s="427"/>
      <c r="H192" s="427"/>
      <c r="I192" s="427"/>
      <c r="J192" s="427"/>
      <c r="K192" s="427"/>
      <c r="L192" s="427"/>
      <c r="M192" s="427"/>
      <c r="N192" s="427"/>
      <c r="O192" s="427"/>
      <c r="P192" s="427"/>
      <c r="Q192" s="427"/>
    </row>
    <row r="193" spans="1:17" ht="18.75">
      <c r="A193" s="35"/>
      <c r="B193" s="115"/>
      <c r="C193" s="35"/>
      <c r="D193" s="3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8.75">
      <c r="A194" s="33" t="s">
        <v>515</v>
      </c>
      <c r="B194" s="114"/>
      <c r="C194" s="27"/>
      <c r="D194" s="27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8.75">
      <c r="A195" s="27"/>
      <c r="B195" s="422" t="s">
        <v>485</v>
      </c>
      <c r="C195" s="423"/>
      <c r="D195" s="423"/>
      <c r="E195" s="423"/>
      <c r="F195" s="423"/>
      <c r="G195" s="423"/>
      <c r="H195" s="423"/>
      <c r="I195" s="423"/>
      <c r="J195" s="423"/>
      <c r="K195" s="423"/>
      <c r="L195" s="423"/>
      <c r="M195" s="423"/>
      <c r="N195" s="423"/>
      <c r="O195" s="423"/>
      <c r="P195" s="423"/>
      <c r="Q195" s="423"/>
    </row>
    <row r="196" spans="1:17" ht="18.75">
      <c r="A196" s="27"/>
      <c r="B196" s="426" t="s">
        <v>508</v>
      </c>
      <c r="C196" s="426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  <c r="P196" s="426"/>
      <c r="Q196" s="426"/>
    </row>
    <row r="197" spans="1:17" ht="18.75">
      <c r="A197" s="27"/>
      <c r="B197" s="115"/>
      <c r="C197" s="35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8.75">
      <c r="A198" s="33" t="s">
        <v>512</v>
      </c>
      <c r="B198" s="114"/>
      <c r="C198" s="27"/>
      <c r="D198" s="27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8.75">
      <c r="A199" s="27"/>
      <c r="B199" s="114" t="s">
        <v>509</v>
      </c>
      <c r="C199" s="27"/>
      <c r="D199" s="27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8.75">
      <c r="A200" s="27"/>
      <c r="B200" s="114" t="s">
        <v>495</v>
      </c>
      <c r="C200" s="27"/>
      <c r="D200" s="27"/>
      <c r="E200" s="29"/>
      <c r="F200" s="29"/>
      <c r="G200" s="29"/>
      <c r="H200" s="29"/>
      <c r="I200" s="29"/>
      <c r="J200" s="38"/>
      <c r="K200" s="29"/>
      <c r="L200" s="29"/>
      <c r="M200" s="29"/>
      <c r="N200" s="29"/>
      <c r="O200" s="29"/>
      <c r="P200" s="29"/>
      <c r="Q200" s="29"/>
    </row>
    <row r="201" spans="1:17" ht="18.75">
      <c r="A201" s="27"/>
      <c r="B201" s="116" t="s">
        <v>510</v>
      </c>
      <c r="C201" s="29"/>
      <c r="D201" s="29"/>
      <c r="E201" s="29"/>
      <c r="F201" s="29"/>
      <c r="G201" s="29"/>
      <c r="H201" s="29"/>
      <c r="I201" s="29"/>
      <c r="J201" s="27"/>
      <c r="K201" s="27"/>
      <c r="L201" s="27"/>
      <c r="M201" s="27"/>
      <c r="N201" s="27"/>
      <c r="O201" s="29"/>
      <c r="P201" s="29"/>
      <c r="Q201" s="29"/>
    </row>
    <row r="202" spans="1:17" ht="18.75">
      <c r="A202" s="27"/>
      <c r="B202" s="114"/>
      <c r="C202" s="27"/>
      <c r="D202" s="27"/>
      <c r="E202" s="29"/>
      <c r="F202" s="29"/>
      <c r="G202" s="29"/>
      <c r="H202" s="29"/>
      <c r="I202" s="29"/>
      <c r="J202" s="38"/>
      <c r="K202" s="29"/>
      <c r="L202" s="29"/>
      <c r="M202" s="29"/>
      <c r="N202" s="29"/>
      <c r="O202" s="29"/>
      <c r="P202" s="29"/>
      <c r="Q202" s="29"/>
    </row>
    <row r="203" spans="1:17" ht="18.75">
      <c r="A203" s="33" t="s">
        <v>513</v>
      </c>
      <c r="B203" s="114"/>
      <c r="C203" s="27"/>
      <c r="D203" s="27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8.75">
      <c r="A204" s="27"/>
      <c r="B204" s="422" t="s">
        <v>507</v>
      </c>
      <c r="C204" s="423"/>
      <c r="D204" s="423"/>
      <c r="E204" s="423"/>
      <c r="F204" s="423"/>
      <c r="G204" s="423"/>
      <c r="H204" s="423"/>
      <c r="I204" s="423"/>
      <c r="J204" s="423"/>
      <c r="K204" s="423"/>
      <c r="L204" s="423"/>
      <c r="M204" s="423"/>
      <c r="N204" s="423"/>
      <c r="O204" s="423"/>
      <c r="P204" s="423"/>
      <c r="Q204" s="423"/>
    </row>
    <row r="205" spans="1:17" ht="18.75">
      <c r="A205" s="27"/>
      <c r="B205" s="114"/>
      <c r="C205" s="27"/>
      <c r="D205" s="27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8.75">
      <c r="A206" s="33" t="s">
        <v>514</v>
      </c>
      <c r="B206" s="114"/>
      <c r="C206" s="27"/>
      <c r="D206" s="27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8.75">
      <c r="A207" s="27"/>
      <c r="B207" s="114" t="s">
        <v>492</v>
      </c>
      <c r="C207" s="27"/>
      <c r="D207" s="27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8.75">
      <c r="A208" s="27"/>
      <c r="B208" s="114" t="s">
        <v>494</v>
      </c>
      <c r="C208" s="27"/>
      <c r="D208" s="27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8.75">
      <c r="A209" s="27"/>
      <c r="B209" s="114" t="s">
        <v>493</v>
      </c>
      <c r="C209" s="27"/>
      <c r="D209" s="27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8.75">
      <c r="A210" s="27"/>
      <c r="B210" s="114"/>
      <c r="C210" s="27"/>
      <c r="D210" s="27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8.75">
      <c r="A211" s="27"/>
      <c r="B211" s="114"/>
      <c r="C211" s="27"/>
      <c r="D211" s="27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8.75">
      <c r="A212" s="39"/>
      <c r="B212" s="117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8.75">
      <c r="A213" s="5"/>
      <c r="C213" s="5"/>
      <c r="D213" s="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8.75">
      <c r="A214" s="5"/>
      <c r="C214" s="5"/>
      <c r="D214" s="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8.75">
      <c r="A215" s="39"/>
      <c r="B215" s="117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8.75">
      <c r="A216" s="5"/>
      <c r="C216" s="5"/>
      <c r="D216" s="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8.75">
      <c r="A217" s="5"/>
      <c r="C217" s="5"/>
      <c r="D217" s="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8.75">
      <c r="A218" s="5"/>
      <c r="C218" s="5"/>
      <c r="D218" s="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</sheetData>
  <mergeCells count="16">
    <mergeCell ref="A2:Q2"/>
    <mergeCell ref="A5:A6"/>
    <mergeCell ref="B5:B6"/>
    <mergeCell ref="C5:C6"/>
    <mergeCell ref="D5:D6"/>
    <mergeCell ref="A3:Q3"/>
    <mergeCell ref="E5:E6"/>
    <mergeCell ref="F5:H5"/>
    <mergeCell ref="I5:K5"/>
    <mergeCell ref="L5:N5"/>
    <mergeCell ref="O5:Q5"/>
    <mergeCell ref="A189:Q189"/>
    <mergeCell ref="B196:Q196"/>
    <mergeCell ref="B204:Q204"/>
    <mergeCell ref="A192:Q192"/>
    <mergeCell ref="B195:Q195"/>
  </mergeCells>
  <phoneticPr fontId="14" type="noConversion"/>
  <pageMargins left="0.74803149606299213" right="0.74803149606299213" top="0.51181102362204722" bottom="0.31496062992125984" header="0.51181102362204722" footer="0.31496062992125984"/>
  <pageSetup paperSize="9" scale="80" fitToHeight="5" orientation="landscape" verticalDpi="300" r:id="rId1"/>
  <headerFooter alignWithMargins="0"/>
  <ignoredErrors>
    <ignoredError sqref="E7:E18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92"/>
  <sheetViews>
    <sheetView zoomScale="85" zoomScaleNormal="85" workbookViewId="0">
      <pane ySplit="6" topLeftCell="A314" activePane="bottomLeft" state="frozen"/>
      <selection pane="bottomLeft" activeCell="T370" sqref="T370"/>
    </sheetView>
  </sheetViews>
  <sheetFormatPr defaultRowHeight="12.75" outlineLevelRow="1"/>
  <cols>
    <col min="1" max="1" width="9.140625" style="90"/>
    <col min="2" max="2" width="32.5703125" style="85" customWidth="1"/>
    <col min="3" max="3" width="14.7109375" customWidth="1"/>
    <col min="4" max="5" width="7" customWidth="1"/>
    <col min="6" max="17" width="6.5703125" customWidth="1"/>
  </cols>
  <sheetData>
    <row r="2" spans="1:17" ht="21" customHeight="1">
      <c r="A2" s="433" t="s">
        <v>1960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7" ht="2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5.5" customHeight="1">
      <c r="A5" s="434" t="s">
        <v>483</v>
      </c>
      <c r="B5" s="436" t="s">
        <v>403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0.2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 ht="17.25" customHeight="1">
      <c r="A7" s="492" t="s">
        <v>625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</row>
    <row r="8" spans="1:17" ht="17.25" customHeight="1" outlineLevel="1">
      <c r="A8" s="88">
        <v>1</v>
      </c>
      <c r="B8" s="70" t="s">
        <v>626</v>
      </c>
      <c r="C8" s="71"/>
      <c r="D8" s="71" t="s">
        <v>530</v>
      </c>
      <c r="E8" s="72">
        <f>SUM(F8:Q8)</f>
        <v>2</v>
      </c>
      <c r="F8" s="73"/>
      <c r="G8" s="73">
        <v>1</v>
      </c>
      <c r="H8" s="73"/>
      <c r="I8" s="73"/>
      <c r="J8" s="73"/>
      <c r="K8" s="73"/>
      <c r="L8" s="73"/>
      <c r="M8" s="73"/>
      <c r="N8" s="73"/>
      <c r="O8" s="73">
        <v>1</v>
      </c>
      <c r="P8" s="73"/>
      <c r="Q8" s="73"/>
    </row>
    <row r="9" spans="1:17" ht="17.25" customHeight="1" outlineLevel="1">
      <c r="A9" s="89">
        <f>A8+1</f>
        <v>2</v>
      </c>
      <c r="B9" s="74" t="s">
        <v>627</v>
      </c>
      <c r="C9" s="75"/>
      <c r="D9" s="75" t="s">
        <v>530</v>
      </c>
      <c r="E9" s="72">
        <f>SUM(F9:Q9)</f>
        <v>2</v>
      </c>
      <c r="F9" s="76">
        <v>1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>
        <v>1</v>
      </c>
    </row>
    <row r="10" spans="1:17" ht="17.25" customHeight="1" outlineLevel="1">
      <c r="A10" s="89">
        <f t="shared" ref="A10:A71" si="0">A9+1</f>
        <v>3</v>
      </c>
      <c r="B10" s="74" t="s">
        <v>628</v>
      </c>
      <c r="C10" s="75"/>
      <c r="D10" s="75" t="s">
        <v>530</v>
      </c>
      <c r="E10" s="72">
        <f>SUM(F10:Q10)</f>
        <v>3</v>
      </c>
      <c r="F10" s="76"/>
      <c r="G10" s="76"/>
      <c r="H10" s="76"/>
      <c r="I10" s="76">
        <v>1</v>
      </c>
      <c r="J10" s="76"/>
      <c r="K10" s="76"/>
      <c r="L10" s="76"/>
      <c r="M10" s="76"/>
      <c r="N10" s="76"/>
      <c r="O10" s="76"/>
      <c r="P10" s="76">
        <v>2</v>
      </c>
      <c r="Q10" s="76"/>
    </row>
    <row r="11" spans="1:17" ht="17.25" customHeight="1" outlineLevel="1">
      <c r="A11" s="89">
        <f t="shared" si="0"/>
        <v>4</v>
      </c>
      <c r="B11" s="74" t="s">
        <v>629</v>
      </c>
      <c r="C11" s="75"/>
      <c r="D11" s="75" t="s">
        <v>530</v>
      </c>
      <c r="E11" s="72">
        <f>SUM(F11:Q11)</f>
        <v>10</v>
      </c>
      <c r="F11" s="76"/>
      <c r="G11" s="76"/>
      <c r="H11" s="76"/>
      <c r="I11" s="76"/>
      <c r="J11" s="76"/>
      <c r="K11" s="76"/>
      <c r="L11" s="76">
        <v>10</v>
      </c>
      <c r="M11" s="76"/>
      <c r="N11" s="76"/>
      <c r="O11" s="76"/>
      <c r="P11" s="76"/>
      <c r="Q11" s="76"/>
    </row>
    <row r="12" spans="1:17" ht="17.25" customHeight="1" outlineLevel="1">
      <c r="A12" s="89">
        <f t="shared" si="0"/>
        <v>5</v>
      </c>
      <c r="B12" s="74" t="s">
        <v>630</v>
      </c>
      <c r="C12" s="75"/>
      <c r="D12" s="75" t="s">
        <v>530</v>
      </c>
      <c r="E12" s="72">
        <f t="shared" ref="E12:E71" si="1">SUM(F12:Q12)</f>
        <v>160</v>
      </c>
      <c r="F12" s="76"/>
      <c r="G12" s="76">
        <v>50</v>
      </c>
      <c r="H12" s="76"/>
      <c r="I12" s="76"/>
      <c r="J12" s="76"/>
      <c r="K12" s="76">
        <v>50</v>
      </c>
      <c r="L12" s="76"/>
      <c r="M12" s="76"/>
      <c r="N12" s="76"/>
      <c r="O12" s="76"/>
      <c r="P12" s="76"/>
      <c r="Q12" s="76">
        <v>60</v>
      </c>
    </row>
    <row r="13" spans="1:17" ht="17.25" customHeight="1" outlineLevel="1">
      <c r="A13" s="89">
        <f t="shared" si="0"/>
        <v>6</v>
      </c>
      <c r="B13" s="74" t="s">
        <v>631</v>
      </c>
      <c r="C13" s="75"/>
      <c r="D13" s="75" t="s">
        <v>530</v>
      </c>
      <c r="E13" s="72">
        <f t="shared" si="1"/>
        <v>2</v>
      </c>
      <c r="F13" s="76"/>
      <c r="G13" s="76"/>
      <c r="H13" s="76">
        <v>1</v>
      </c>
      <c r="I13" s="76"/>
      <c r="J13" s="76"/>
      <c r="K13" s="76"/>
      <c r="L13" s="76"/>
      <c r="M13" s="76"/>
      <c r="N13" s="76">
        <v>1</v>
      </c>
      <c r="O13" s="76"/>
      <c r="P13" s="76"/>
      <c r="Q13" s="76"/>
    </row>
    <row r="14" spans="1:17" ht="17.25" customHeight="1" outlineLevel="1">
      <c r="A14" s="89">
        <f t="shared" si="0"/>
        <v>7</v>
      </c>
      <c r="B14" s="74" t="s">
        <v>632</v>
      </c>
      <c r="C14" s="75"/>
      <c r="D14" s="75" t="s">
        <v>530</v>
      </c>
      <c r="E14" s="72">
        <f t="shared" si="1"/>
        <v>13</v>
      </c>
      <c r="F14" s="76"/>
      <c r="G14" s="76">
        <v>5</v>
      </c>
      <c r="H14" s="76"/>
      <c r="I14" s="76"/>
      <c r="J14" s="76"/>
      <c r="K14" s="76">
        <v>5</v>
      </c>
      <c r="L14" s="76"/>
      <c r="M14" s="76"/>
      <c r="N14" s="76"/>
      <c r="O14" s="76">
        <v>3</v>
      </c>
      <c r="P14" s="76"/>
      <c r="Q14" s="76"/>
    </row>
    <row r="15" spans="1:17" ht="17.25" customHeight="1" outlineLevel="1">
      <c r="A15" s="89">
        <f t="shared" si="0"/>
        <v>8</v>
      </c>
      <c r="B15" s="74" t="s">
        <v>633</v>
      </c>
      <c r="C15" s="75"/>
      <c r="D15" s="75" t="s">
        <v>530</v>
      </c>
      <c r="E15" s="72">
        <f t="shared" si="1"/>
        <v>26</v>
      </c>
      <c r="F15" s="76"/>
      <c r="G15" s="76"/>
      <c r="H15" s="76">
        <v>13</v>
      </c>
      <c r="I15" s="76"/>
      <c r="J15" s="76"/>
      <c r="K15" s="76"/>
      <c r="L15" s="76"/>
      <c r="M15" s="76"/>
      <c r="N15" s="76">
        <v>13</v>
      </c>
      <c r="O15" s="76"/>
      <c r="P15" s="76"/>
      <c r="Q15" s="76"/>
    </row>
    <row r="16" spans="1:17" ht="17.25" customHeight="1" outlineLevel="1">
      <c r="A16" s="89">
        <f t="shared" si="0"/>
        <v>9</v>
      </c>
      <c r="B16" s="74" t="s">
        <v>634</v>
      </c>
      <c r="C16" s="75"/>
      <c r="D16" s="75" t="s">
        <v>530</v>
      </c>
      <c r="E16" s="72">
        <f t="shared" si="1"/>
        <v>26</v>
      </c>
      <c r="F16" s="76">
        <v>13</v>
      </c>
      <c r="G16" s="76"/>
      <c r="H16" s="76"/>
      <c r="I16" s="76"/>
      <c r="J16" s="76"/>
      <c r="K16" s="76"/>
      <c r="L16" s="76"/>
      <c r="M16" s="76"/>
      <c r="N16" s="76"/>
      <c r="O16" s="76"/>
      <c r="P16" s="76">
        <v>13</v>
      </c>
      <c r="Q16" s="76"/>
    </row>
    <row r="17" spans="1:17" ht="17.25" customHeight="1" outlineLevel="1">
      <c r="A17" s="89">
        <f t="shared" si="0"/>
        <v>10</v>
      </c>
      <c r="B17" s="74" t="s">
        <v>635</v>
      </c>
      <c r="C17" s="75"/>
      <c r="D17" s="75" t="s">
        <v>530</v>
      </c>
      <c r="E17" s="72">
        <f t="shared" si="1"/>
        <v>5</v>
      </c>
      <c r="F17" s="76"/>
      <c r="G17" s="76"/>
      <c r="H17" s="76">
        <v>2</v>
      </c>
      <c r="I17" s="76"/>
      <c r="J17" s="76"/>
      <c r="K17" s="76"/>
      <c r="L17" s="76">
        <v>3</v>
      </c>
      <c r="M17" s="76"/>
      <c r="N17" s="76"/>
      <c r="O17" s="76"/>
      <c r="P17" s="76"/>
      <c r="Q17" s="76"/>
    </row>
    <row r="18" spans="1:17" ht="17.25" customHeight="1" outlineLevel="1">
      <c r="A18" s="89">
        <f t="shared" si="0"/>
        <v>11</v>
      </c>
      <c r="B18" s="74" t="s">
        <v>636</v>
      </c>
      <c r="C18" s="75"/>
      <c r="D18" s="75" t="s">
        <v>530</v>
      </c>
      <c r="E18" s="72">
        <f t="shared" si="1"/>
        <v>2</v>
      </c>
      <c r="F18" s="76"/>
      <c r="G18" s="76">
        <v>1</v>
      </c>
      <c r="H18" s="76"/>
      <c r="I18" s="76"/>
      <c r="J18" s="76"/>
      <c r="K18" s="76"/>
      <c r="L18" s="76"/>
      <c r="M18" s="76"/>
      <c r="N18" s="76">
        <v>1</v>
      </c>
      <c r="O18" s="76"/>
      <c r="P18" s="76"/>
      <c r="Q18" s="76"/>
    </row>
    <row r="19" spans="1:17" ht="17.25" customHeight="1" outlineLevel="1">
      <c r="A19" s="89">
        <f t="shared" si="0"/>
        <v>12</v>
      </c>
      <c r="B19" s="74" t="s">
        <v>637</v>
      </c>
      <c r="C19" s="75"/>
      <c r="D19" s="75" t="s">
        <v>530</v>
      </c>
      <c r="E19" s="72">
        <f t="shared" si="1"/>
        <v>70</v>
      </c>
      <c r="F19" s="76"/>
      <c r="G19" s="76">
        <v>35</v>
      </c>
      <c r="H19" s="76"/>
      <c r="I19" s="76"/>
      <c r="J19" s="76"/>
      <c r="K19" s="76"/>
      <c r="L19" s="76">
        <v>35</v>
      </c>
      <c r="M19" s="76"/>
      <c r="N19" s="76"/>
      <c r="O19" s="76"/>
      <c r="P19" s="76"/>
      <c r="Q19" s="76"/>
    </row>
    <row r="20" spans="1:17" ht="17.25" customHeight="1" outlineLevel="1">
      <c r="A20" s="89">
        <f t="shared" si="0"/>
        <v>13</v>
      </c>
      <c r="B20" s="74" t="s">
        <v>638</v>
      </c>
      <c r="C20" s="75"/>
      <c r="D20" s="75" t="s">
        <v>530</v>
      </c>
      <c r="E20" s="72">
        <f t="shared" si="1"/>
        <v>40</v>
      </c>
      <c r="F20" s="76">
        <v>10</v>
      </c>
      <c r="G20" s="76"/>
      <c r="H20" s="76"/>
      <c r="I20" s="76">
        <v>10</v>
      </c>
      <c r="J20" s="76"/>
      <c r="K20" s="76"/>
      <c r="L20" s="76"/>
      <c r="M20" s="76">
        <v>10</v>
      </c>
      <c r="N20" s="76"/>
      <c r="O20" s="76"/>
      <c r="P20" s="76">
        <v>10</v>
      </c>
      <c r="Q20" s="76"/>
    </row>
    <row r="21" spans="1:17" ht="17.25" customHeight="1" outlineLevel="1">
      <c r="A21" s="89">
        <f t="shared" si="0"/>
        <v>14</v>
      </c>
      <c r="B21" s="74" t="s">
        <v>639</v>
      </c>
      <c r="C21" s="75"/>
      <c r="D21" s="75" t="s">
        <v>530</v>
      </c>
      <c r="E21" s="72">
        <f t="shared" si="1"/>
        <v>5</v>
      </c>
      <c r="F21" s="76"/>
      <c r="G21" s="76">
        <v>2</v>
      </c>
      <c r="H21" s="76"/>
      <c r="I21" s="76"/>
      <c r="J21" s="76"/>
      <c r="K21" s="76"/>
      <c r="L21" s="76">
        <v>3</v>
      </c>
      <c r="M21" s="76"/>
      <c r="N21" s="76"/>
      <c r="O21" s="76"/>
      <c r="P21" s="76"/>
      <c r="Q21" s="76"/>
    </row>
    <row r="22" spans="1:17" ht="17.25" customHeight="1" outlineLevel="1">
      <c r="A22" s="89">
        <f t="shared" si="0"/>
        <v>15</v>
      </c>
      <c r="B22" s="74" t="s">
        <v>640</v>
      </c>
      <c r="C22" s="75"/>
      <c r="D22" s="75" t="s">
        <v>530</v>
      </c>
      <c r="E22" s="72">
        <f t="shared" si="1"/>
        <v>81</v>
      </c>
      <c r="F22" s="76"/>
      <c r="G22" s="76">
        <v>20</v>
      </c>
      <c r="H22" s="76"/>
      <c r="I22" s="76"/>
      <c r="J22" s="76">
        <v>20</v>
      </c>
      <c r="K22" s="76"/>
      <c r="L22" s="76"/>
      <c r="M22" s="76"/>
      <c r="N22" s="76">
        <v>20</v>
      </c>
      <c r="O22" s="76"/>
      <c r="P22" s="76">
        <v>21</v>
      </c>
      <c r="Q22" s="76"/>
    </row>
    <row r="23" spans="1:17" ht="17.25" customHeight="1" outlineLevel="1">
      <c r="A23" s="89">
        <f t="shared" si="0"/>
        <v>16</v>
      </c>
      <c r="B23" s="74" t="s">
        <v>641</v>
      </c>
      <c r="C23" s="75"/>
      <c r="D23" s="75" t="s">
        <v>530</v>
      </c>
      <c r="E23" s="72">
        <f t="shared" si="1"/>
        <v>2</v>
      </c>
      <c r="F23" s="76"/>
      <c r="G23" s="76"/>
      <c r="H23" s="76">
        <v>1</v>
      </c>
      <c r="I23" s="76"/>
      <c r="J23" s="76"/>
      <c r="K23" s="76"/>
      <c r="L23" s="76"/>
      <c r="M23" s="76"/>
      <c r="N23" s="76">
        <v>1</v>
      </c>
      <c r="O23" s="76"/>
      <c r="P23" s="76"/>
      <c r="Q23" s="76"/>
    </row>
    <row r="24" spans="1:17" ht="17.25" customHeight="1" outlineLevel="1">
      <c r="A24" s="89">
        <f t="shared" si="0"/>
        <v>17</v>
      </c>
      <c r="B24" s="74" t="s">
        <v>642</v>
      </c>
      <c r="C24" s="75"/>
      <c r="D24" s="75" t="s">
        <v>530</v>
      </c>
      <c r="E24" s="72">
        <f t="shared" si="1"/>
        <v>1</v>
      </c>
      <c r="F24" s="76"/>
      <c r="G24" s="76"/>
      <c r="H24" s="76"/>
      <c r="I24" s="76"/>
      <c r="J24" s="76"/>
      <c r="K24" s="76"/>
      <c r="L24" s="76">
        <v>1</v>
      </c>
      <c r="M24" s="76"/>
      <c r="N24" s="76"/>
      <c r="O24" s="76"/>
      <c r="P24" s="76"/>
      <c r="Q24" s="76"/>
    </row>
    <row r="25" spans="1:17" ht="17.25" customHeight="1" outlineLevel="1">
      <c r="A25" s="89">
        <f t="shared" si="0"/>
        <v>18</v>
      </c>
      <c r="B25" s="74" t="s">
        <v>643</v>
      </c>
      <c r="C25" s="75"/>
      <c r="D25" s="75" t="s">
        <v>530</v>
      </c>
      <c r="E25" s="72">
        <f t="shared" si="1"/>
        <v>2</v>
      </c>
      <c r="F25" s="76"/>
      <c r="G25" s="76">
        <v>1</v>
      </c>
      <c r="H25" s="76"/>
      <c r="I25" s="76"/>
      <c r="J25" s="76"/>
      <c r="K25" s="76"/>
      <c r="L25" s="76"/>
      <c r="M25" s="76"/>
      <c r="N25" s="76">
        <v>1</v>
      </c>
      <c r="O25" s="76"/>
      <c r="P25" s="76"/>
      <c r="Q25" s="76"/>
    </row>
    <row r="26" spans="1:17" ht="17.25" customHeight="1" outlineLevel="1">
      <c r="A26" s="89">
        <f t="shared" si="0"/>
        <v>19</v>
      </c>
      <c r="B26" s="74" t="s">
        <v>644</v>
      </c>
      <c r="C26" s="75"/>
      <c r="D26" s="75" t="s">
        <v>530</v>
      </c>
      <c r="E26" s="72">
        <f t="shared" si="1"/>
        <v>7</v>
      </c>
      <c r="F26" s="76"/>
      <c r="G26" s="76"/>
      <c r="H26" s="76">
        <v>3</v>
      </c>
      <c r="I26" s="76"/>
      <c r="J26" s="76"/>
      <c r="K26" s="76"/>
      <c r="L26" s="76"/>
      <c r="M26" s="76">
        <v>4</v>
      </c>
      <c r="N26" s="76"/>
      <c r="O26" s="76"/>
      <c r="P26" s="76"/>
      <c r="Q26" s="76"/>
    </row>
    <row r="27" spans="1:17" ht="17.25" customHeight="1" outlineLevel="1">
      <c r="A27" s="89">
        <f t="shared" si="0"/>
        <v>20</v>
      </c>
      <c r="B27" s="74" t="s">
        <v>645</v>
      </c>
      <c r="C27" s="75"/>
      <c r="D27" s="75" t="s">
        <v>530</v>
      </c>
      <c r="E27" s="72">
        <f t="shared" si="1"/>
        <v>5</v>
      </c>
      <c r="F27" s="76"/>
      <c r="G27" s="76">
        <v>2</v>
      </c>
      <c r="H27" s="76"/>
      <c r="I27" s="76"/>
      <c r="J27" s="76"/>
      <c r="K27" s="76">
        <v>3</v>
      </c>
      <c r="L27" s="76"/>
      <c r="M27" s="76"/>
      <c r="N27" s="76"/>
      <c r="O27" s="76"/>
      <c r="P27" s="76"/>
      <c r="Q27" s="76"/>
    </row>
    <row r="28" spans="1:17" ht="17.25" customHeight="1" outlineLevel="1">
      <c r="A28" s="89">
        <f t="shared" si="0"/>
        <v>21</v>
      </c>
      <c r="B28" s="74" t="s">
        <v>646</v>
      </c>
      <c r="C28" s="75"/>
      <c r="D28" s="75" t="s">
        <v>530</v>
      </c>
      <c r="E28" s="72">
        <f t="shared" si="1"/>
        <v>2</v>
      </c>
      <c r="F28" s="76"/>
      <c r="G28" s="76">
        <v>1</v>
      </c>
      <c r="H28" s="76"/>
      <c r="I28" s="76"/>
      <c r="J28" s="76"/>
      <c r="K28" s="76">
        <v>1</v>
      </c>
      <c r="L28" s="76"/>
      <c r="M28" s="76"/>
      <c r="N28" s="76"/>
      <c r="O28" s="76"/>
      <c r="P28" s="76"/>
      <c r="Q28" s="76"/>
    </row>
    <row r="29" spans="1:17" ht="17.25" customHeight="1" outlineLevel="1">
      <c r="A29" s="89">
        <f t="shared" si="0"/>
        <v>22</v>
      </c>
      <c r="B29" s="74" t="s">
        <v>647</v>
      </c>
      <c r="C29" s="75"/>
      <c r="D29" s="75" t="s">
        <v>530</v>
      </c>
      <c r="E29" s="72">
        <f t="shared" si="1"/>
        <v>5</v>
      </c>
      <c r="F29" s="76"/>
      <c r="G29" s="76"/>
      <c r="H29" s="76">
        <v>3</v>
      </c>
      <c r="I29" s="76"/>
      <c r="J29" s="76"/>
      <c r="K29" s="76"/>
      <c r="L29" s="76"/>
      <c r="M29" s="76"/>
      <c r="N29" s="76"/>
      <c r="O29" s="76">
        <v>2</v>
      </c>
      <c r="P29" s="76"/>
      <c r="Q29" s="76"/>
    </row>
    <row r="30" spans="1:17" ht="17.25" customHeight="1" outlineLevel="1">
      <c r="A30" s="89">
        <f t="shared" si="0"/>
        <v>23</v>
      </c>
      <c r="B30" s="74" t="s">
        <v>648</v>
      </c>
      <c r="C30" s="75"/>
      <c r="D30" s="75" t="s">
        <v>530</v>
      </c>
      <c r="E30" s="72">
        <f t="shared" si="1"/>
        <v>5</v>
      </c>
      <c r="F30" s="76"/>
      <c r="G30" s="76"/>
      <c r="H30" s="76"/>
      <c r="I30" s="76"/>
      <c r="J30" s="76"/>
      <c r="K30" s="76"/>
      <c r="L30" s="76">
        <v>5</v>
      </c>
      <c r="M30" s="76"/>
      <c r="N30" s="76"/>
      <c r="O30" s="76"/>
      <c r="P30" s="76"/>
      <c r="Q30" s="76"/>
    </row>
    <row r="31" spans="1:17" ht="17.25" customHeight="1" outlineLevel="1">
      <c r="A31" s="89">
        <f t="shared" si="0"/>
        <v>24</v>
      </c>
      <c r="B31" s="74" t="s">
        <v>649</v>
      </c>
      <c r="C31" s="75"/>
      <c r="D31" s="75" t="s">
        <v>530</v>
      </c>
      <c r="E31" s="72">
        <f t="shared" si="1"/>
        <v>2</v>
      </c>
      <c r="F31" s="76"/>
      <c r="G31" s="76">
        <v>1</v>
      </c>
      <c r="H31" s="76"/>
      <c r="I31" s="76"/>
      <c r="J31" s="76"/>
      <c r="K31" s="76"/>
      <c r="L31" s="76"/>
      <c r="M31" s="76"/>
      <c r="N31" s="76"/>
      <c r="O31" s="76">
        <v>1</v>
      </c>
      <c r="P31" s="76"/>
      <c r="Q31" s="76"/>
    </row>
    <row r="32" spans="1:17" ht="17.25" customHeight="1" outlineLevel="1">
      <c r="A32" s="89">
        <f t="shared" si="0"/>
        <v>25</v>
      </c>
      <c r="B32" s="74" t="s">
        <v>650</v>
      </c>
      <c r="C32" s="75"/>
      <c r="D32" s="75" t="s">
        <v>530</v>
      </c>
      <c r="E32" s="72">
        <f t="shared" si="1"/>
        <v>2</v>
      </c>
      <c r="F32" s="76"/>
      <c r="G32" s="76"/>
      <c r="H32" s="76"/>
      <c r="I32" s="76">
        <v>1</v>
      </c>
      <c r="J32" s="76"/>
      <c r="K32" s="76"/>
      <c r="L32" s="76"/>
      <c r="M32" s="76"/>
      <c r="N32" s="76"/>
      <c r="O32" s="76"/>
      <c r="P32" s="76"/>
      <c r="Q32" s="76">
        <v>1</v>
      </c>
    </row>
    <row r="33" spans="1:17" ht="17.25" customHeight="1" outlineLevel="1">
      <c r="A33" s="89">
        <f t="shared" si="0"/>
        <v>26</v>
      </c>
      <c r="B33" s="74" t="s">
        <v>651</v>
      </c>
      <c r="C33" s="75"/>
      <c r="D33" s="75" t="s">
        <v>530</v>
      </c>
      <c r="E33" s="72">
        <f t="shared" si="1"/>
        <v>27</v>
      </c>
      <c r="F33" s="76"/>
      <c r="G33" s="76"/>
      <c r="H33" s="76">
        <v>15</v>
      </c>
      <c r="I33" s="76"/>
      <c r="J33" s="76"/>
      <c r="K33" s="76"/>
      <c r="L33" s="76"/>
      <c r="M33" s="76"/>
      <c r="N33" s="76">
        <v>12</v>
      </c>
      <c r="O33" s="76"/>
      <c r="P33" s="76"/>
      <c r="Q33" s="76"/>
    </row>
    <row r="34" spans="1:17" ht="17.25" customHeight="1" outlineLevel="1">
      <c r="A34" s="89">
        <f t="shared" si="0"/>
        <v>27</v>
      </c>
      <c r="B34" s="74" t="s">
        <v>652</v>
      </c>
      <c r="C34" s="75"/>
      <c r="D34" s="75" t="s">
        <v>530</v>
      </c>
      <c r="E34" s="72">
        <f t="shared" si="1"/>
        <v>13</v>
      </c>
      <c r="F34" s="76">
        <v>5</v>
      </c>
      <c r="G34" s="76"/>
      <c r="H34" s="76"/>
      <c r="I34" s="76"/>
      <c r="J34" s="76"/>
      <c r="K34" s="76">
        <v>4</v>
      </c>
      <c r="L34" s="76"/>
      <c r="M34" s="76"/>
      <c r="N34" s="76"/>
      <c r="O34" s="76"/>
      <c r="P34" s="76">
        <v>4</v>
      </c>
      <c r="Q34" s="76"/>
    </row>
    <row r="35" spans="1:17" ht="17.25" customHeight="1" outlineLevel="1">
      <c r="A35" s="89">
        <f t="shared" si="0"/>
        <v>28</v>
      </c>
      <c r="B35" s="74" t="s">
        <v>653</v>
      </c>
      <c r="C35" s="75"/>
      <c r="D35" s="75" t="s">
        <v>530</v>
      </c>
      <c r="E35" s="72">
        <f t="shared" si="1"/>
        <v>13</v>
      </c>
      <c r="F35" s="76"/>
      <c r="G35" s="76">
        <v>4</v>
      </c>
      <c r="H35" s="76"/>
      <c r="I35" s="76"/>
      <c r="J35" s="76"/>
      <c r="K35" s="76">
        <v>4</v>
      </c>
      <c r="L35" s="76"/>
      <c r="M35" s="76"/>
      <c r="N35" s="76"/>
      <c r="O35" s="76"/>
      <c r="P35" s="76"/>
      <c r="Q35" s="76">
        <v>5</v>
      </c>
    </row>
    <row r="36" spans="1:17" ht="17.25" customHeight="1" outlineLevel="1">
      <c r="A36" s="89">
        <f t="shared" si="0"/>
        <v>29</v>
      </c>
      <c r="B36" s="74" t="s">
        <v>654</v>
      </c>
      <c r="C36" s="75"/>
      <c r="D36" s="75" t="s">
        <v>530</v>
      </c>
      <c r="E36" s="72">
        <f t="shared" si="1"/>
        <v>13</v>
      </c>
      <c r="F36" s="76">
        <v>5</v>
      </c>
      <c r="G36" s="76"/>
      <c r="H36" s="76"/>
      <c r="I36" s="76">
        <v>4</v>
      </c>
      <c r="J36" s="76"/>
      <c r="K36" s="76"/>
      <c r="L36" s="76"/>
      <c r="M36" s="76"/>
      <c r="N36" s="76">
        <v>4</v>
      </c>
      <c r="O36" s="76"/>
      <c r="P36" s="76"/>
      <c r="Q36" s="76"/>
    </row>
    <row r="37" spans="1:17" ht="17.25" customHeight="1" outlineLevel="1">
      <c r="A37" s="89">
        <f t="shared" si="0"/>
        <v>30</v>
      </c>
      <c r="B37" s="74" t="s">
        <v>655</v>
      </c>
      <c r="C37" s="75"/>
      <c r="D37" s="75" t="s">
        <v>530</v>
      </c>
      <c r="E37" s="72">
        <f t="shared" si="1"/>
        <v>27</v>
      </c>
      <c r="F37" s="76"/>
      <c r="G37" s="76">
        <v>7</v>
      </c>
      <c r="H37" s="76"/>
      <c r="I37" s="76"/>
      <c r="J37" s="76">
        <v>6</v>
      </c>
      <c r="K37" s="76"/>
      <c r="L37" s="76"/>
      <c r="M37" s="76">
        <v>7</v>
      </c>
      <c r="N37" s="76"/>
      <c r="O37" s="76"/>
      <c r="P37" s="76">
        <v>7</v>
      </c>
      <c r="Q37" s="76"/>
    </row>
    <row r="38" spans="1:17" ht="17.25" customHeight="1" outlineLevel="1">
      <c r="A38" s="89">
        <f t="shared" si="0"/>
        <v>31</v>
      </c>
      <c r="B38" s="77" t="s">
        <v>656</v>
      </c>
      <c r="C38" s="75"/>
      <c r="D38" s="75" t="s">
        <v>530</v>
      </c>
      <c r="E38" s="72">
        <f t="shared" si="1"/>
        <v>15</v>
      </c>
      <c r="F38" s="76">
        <v>8</v>
      </c>
      <c r="G38" s="76"/>
      <c r="H38" s="76"/>
      <c r="I38" s="76"/>
      <c r="J38" s="76"/>
      <c r="K38" s="76"/>
      <c r="L38" s="76">
        <v>7</v>
      </c>
      <c r="M38" s="76"/>
      <c r="N38" s="76"/>
      <c r="O38" s="76"/>
      <c r="P38" s="76"/>
      <c r="Q38" s="76"/>
    </row>
    <row r="39" spans="1:17" ht="17.25" customHeight="1" outlineLevel="1">
      <c r="A39" s="89">
        <f t="shared" si="0"/>
        <v>32</v>
      </c>
      <c r="B39" s="77" t="s">
        <v>657</v>
      </c>
      <c r="C39" s="75"/>
      <c r="D39" s="75" t="s">
        <v>530</v>
      </c>
      <c r="E39" s="72">
        <f t="shared" si="1"/>
        <v>20</v>
      </c>
      <c r="F39" s="76">
        <v>10</v>
      </c>
      <c r="G39" s="76"/>
      <c r="H39" s="76"/>
      <c r="I39" s="76"/>
      <c r="J39" s="76"/>
      <c r="K39" s="76"/>
      <c r="L39" s="76">
        <v>10</v>
      </c>
      <c r="M39" s="76"/>
      <c r="N39" s="76"/>
      <c r="O39" s="76"/>
      <c r="P39" s="76"/>
      <c r="Q39" s="76"/>
    </row>
    <row r="40" spans="1:17" ht="17.25" customHeight="1" outlineLevel="1">
      <c r="A40" s="89">
        <f t="shared" si="0"/>
        <v>33</v>
      </c>
      <c r="B40" s="77" t="s">
        <v>658</v>
      </c>
      <c r="C40" s="75"/>
      <c r="D40" s="75" t="s">
        <v>530</v>
      </c>
      <c r="E40" s="72">
        <f t="shared" si="1"/>
        <v>20</v>
      </c>
      <c r="F40" s="76">
        <v>10</v>
      </c>
      <c r="G40" s="76"/>
      <c r="H40" s="76"/>
      <c r="I40" s="76"/>
      <c r="J40" s="76"/>
      <c r="K40" s="76"/>
      <c r="L40" s="76">
        <v>10</v>
      </c>
      <c r="M40" s="76"/>
      <c r="N40" s="76"/>
      <c r="O40" s="76"/>
      <c r="P40" s="76"/>
      <c r="Q40" s="76"/>
    </row>
    <row r="41" spans="1:17" ht="17.25" customHeight="1" outlineLevel="1">
      <c r="A41" s="89">
        <f t="shared" si="0"/>
        <v>34</v>
      </c>
      <c r="B41" s="77" t="s">
        <v>659</v>
      </c>
      <c r="C41" s="75"/>
      <c r="D41" s="75" t="s">
        <v>530</v>
      </c>
      <c r="E41" s="72">
        <f t="shared" si="1"/>
        <v>40</v>
      </c>
      <c r="F41" s="76">
        <v>20</v>
      </c>
      <c r="G41" s="76"/>
      <c r="H41" s="76"/>
      <c r="I41" s="76"/>
      <c r="J41" s="76"/>
      <c r="K41" s="76"/>
      <c r="L41" s="76">
        <v>20</v>
      </c>
      <c r="M41" s="76"/>
      <c r="N41" s="76"/>
      <c r="O41" s="76"/>
      <c r="P41" s="76"/>
      <c r="Q41" s="76"/>
    </row>
    <row r="42" spans="1:17" ht="17.25" customHeight="1" outlineLevel="1">
      <c r="A42" s="89">
        <f t="shared" si="0"/>
        <v>35</v>
      </c>
      <c r="B42" s="77" t="s">
        <v>660</v>
      </c>
      <c r="C42" s="75"/>
      <c r="D42" s="75" t="s">
        <v>530</v>
      </c>
      <c r="E42" s="72">
        <f t="shared" si="1"/>
        <v>27</v>
      </c>
      <c r="F42" s="76">
        <v>15</v>
      </c>
      <c r="G42" s="76"/>
      <c r="H42" s="76"/>
      <c r="I42" s="76"/>
      <c r="J42" s="76"/>
      <c r="K42" s="76"/>
      <c r="L42" s="76">
        <v>12</v>
      </c>
      <c r="M42" s="76"/>
      <c r="N42" s="76"/>
      <c r="O42" s="76"/>
      <c r="P42" s="76"/>
      <c r="Q42" s="76"/>
    </row>
    <row r="43" spans="1:17" ht="17.25" customHeight="1" outlineLevel="1">
      <c r="A43" s="89">
        <f t="shared" si="0"/>
        <v>36</v>
      </c>
      <c r="B43" s="77" t="s">
        <v>661</v>
      </c>
      <c r="C43" s="75"/>
      <c r="D43" s="75" t="s">
        <v>530</v>
      </c>
      <c r="E43" s="72">
        <f t="shared" si="1"/>
        <v>10</v>
      </c>
      <c r="F43" s="76"/>
      <c r="G43" s="76"/>
      <c r="H43" s="76">
        <v>5</v>
      </c>
      <c r="I43" s="76"/>
      <c r="J43" s="76"/>
      <c r="K43" s="76"/>
      <c r="L43" s="76"/>
      <c r="M43" s="76"/>
      <c r="N43" s="76"/>
      <c r="O43" s="76">
        <v>5</v>
      </c>
      <c r="P43" s="76"/>
      <c r="Q43" s="76"/>
    </row>
    <row r="44" spans="1:17" ht="17.25" customHeight="1" outlineLevel="1">
      <c r="A44" s="89">
        <f t="shared" si="0"/>
        <v>37</v>
      </c>
      <c r="B44" s="77" t="s">
        <v>662</v>
      </c>
      <c r="C44" s="75"/>
      <c r="D44" s="75" t="s">
        <v>530</v>
      </c>
      <c r="E44" s="72">
        <f t="shared" si="1"/>
        <v>4</v>
      </c>
      <c r="F44" s="76"/>
      <c r="G44" s="76">
        <v>1</v>
      </c>
      <c r="H44" s="76"/>
      <c r="I44" s="76"/>
      <c r="J44" s="76"/>
      <c r="K44" s="76">
        <v>1</v>
      </c>
      <c r="L44" s="76"/>
      <c r="M44" s="76"/>
      <c r="N44" s="76">
        <v>1</v>
      </c>
      <c r="O44" s="76"/>
      <c r="P44" s="76"/>
      <c r="Q44" s="76">
        <v>1</v>
      </c>
    </row>
    <row r="45" spans="1:17" ht="17.25" customHeight="1" outlineLevel="1">
      <c r="A45" s="89">
        <f t="shared" si="0"/>
        <v>38</v>
      </c>
      <c r="B45" s="77" t="s">
        <v>663</v>
      </c>
      <c r="C45" s="75"/>
      <c r="D45" s="75" t="s">
        <v>530</v>
      </c>
      <c r="E45" s="72">
        <f t="shared" si="1"/>
        <v>20</v>
      </c>
      <c r="F45" s="76">
        <v>5</v>
      </c>
      <c r="G45" s="76"/>
      <c r="H45" s="76"/>
      <c r="I45" s="76">
        <v>5</v>
      </c>
      <c r="J45" s="76"/>
      <c r="K45" s="76"/>
      <c r="L45" s="76">
        <v>5</v>
      </c>
      <c r="M45" s="76"/>
      <c r="N45" s="76"/>
      <c r="O45" s="76"/>
      <c r="P45" s="76">
        <v>5</v>
      </c>
      <c r="Q45" s="76"/>
    </row>
    <row r="46" spans="1:17" ht="17.25" customHeight="1" outlineLevel="1">
      <c r="A46" s="89">
        <f t="shared" si="0"/>
        <v>39</v>
      </c>
      <c r="B46" s="77" t="s">
        <v>664</v>
      </c>
      <c r="C46" s="75"/>
      <c r="D46" s="75" t="s">
        <v>530</v>
      </c>
      <c r="E46" s="72">
        <f t="shared" si="1"/>
        <v>1</v>
      </c>
      <c r="F46" s="76"/>
      <c r="G46" s="76">
        <v>1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7.25" customHeight="1" outlineLevel="1">
      <c r="A47" s="89">
        <f t="shared" si="0"/>
        <v>40</v>
      </c>
      <c r="B47" s="77" t="s">
        <v>665</v>
      </c>
      <c r="C47" s="75"/>
      <c r="D47" s="75" t="s">
        <v>530</v>
      </c>
      <c r="E47" s="72">
        <f t="shared" si="1"/>
        <v>10</v>
      </c>
      <c r="F47" s="76"/>
      <c r="G47" s="76">
        <v>3</v>
      </c>
      <c r="H47" s="76"/>
      <c r="I47" s="76"/>
      <c r="J47" s="76"/>
      <c r="K47" s="76">
        <v>3</v>
      </c>
      <c r="L47" s="76"/>
      <c r="M47" s="76"/>
      <c r="N47" s="76"/>
      <c r="O47" s="76"/>
      <c r="P47" s="76">
        <v>4</v>
      </c>
      <c r="Q47" s="76"/>
    </row>
    <row r="48" spans="1:17" ht="17.25" customHeight="1" outlineLevel="1">
      <c r="A48" s="89">
        <f t="shared" si="0"/>
        <v>41</v>
      </c>
      <c r="B48" s="77" t="s">
        <v>666</v>
      </c>
      <c r="C48" s="75"/>
      <c r="D48" s="75" t="s">
        <v>530</v>
      </c>
      <c r="E48" s="72">
        <f t="shared" si="1"/>
        <v>1</v>
      </c>
      <c r="F48" s="76"/>
      <c r="G48" s="76"/>
      <c r="H48" s="76"/>
      <c r="I48" s="76"/>
      <c r="J48" s="76"/>
      <c r="K48" s="76"/>
      <c r="L48" s="76"/>
      <c r="M48" s="76"/>
      <c r="N48" s="76">
        <v>1</v>
      </c>
      <c r="O48" s="76"/>
      <c r="P48" s="76"/>
      <c r="Q48" s="76"/>
    </row>
    <row r="49" spans="1:17" ht="17.25" customHeight="1" outlineLevel="1">
      <c r="A49" s="89">
        <f t="shared" si="0"/>
        <v>42</v>
      </c>
      <c r="B49" s="77" t="s">
        <v>667</v>
      </c>
      <c r="C49" s="75"/>
      <c r="D49" s="75" t="s">
        <v>530</v>
      </c>
      <c r="E49" s="72">
        <f t="shared" si="1"/>
        <v>16</v>
      </c>
      <c r="F49" s="76"/>
      <c r="G49" s="76">
        <v>6</v>
      </c>
      <c r="H49" s="76"/>
      <c r="I49" s="76"/>
      <c r="J49" s="76"/>
      <c r="K49" s="76">
        <v>5</v>
      </c>
      <c r="L49" s="76"/>
      <c r="M49" s="76"/>
      <c r="N49" s="76"/>
      <c r="O49" s="76">
        <v>5</v>
      </c>
      <c r="P49" s="76"/>
      <c r="Q49" s="76"/>
    </row>
    <row r="50" spans="1:17" ht="17.25" customHeight="1" outlineLevel="1">
      <c r="A50" s="89">
        <f t="shared" si="0"/>
        <v>43</v>
      </c>
      <c r="B50" s="77" t="s">
        <v>668</v>
      </c>
      <c r="C50" s="75"/>
      <c r="D50" s="75" t="s">
        <v>530</v>
      </c>
      <c r="E50" s="72">
        <f t="shared" si="1"/>
        <v>1</v>
      </c>
      <c r="F50" s="76"/>
      <c r="G50" s="76"/>
      <c r="H50" s="76"/>
      <c r="I50" s="76"/>
      <c r="J50" s="76"/>
      <c r="K50" s="76"/>
      <c r="L50" s="76"/>
      <c r="M50" s="76">
        <v>1</v>
      </c>
      <c r="N50" s="76"/>
      <c r="O50" s="76"/>
      <c r="P50" s="76"/>
      <c r="Q50" s="76"/>
    </row>
    <row r="51" spans="1:17" ht="17.25" customHeight="1" outlineLevel="1">
      <c r="A51" s="89">
        <f t="shared" si="0"/>
        <v>44</v>
      </c>
      <c r="B51" s="77" t="s">
        <v>669</v>
      </c>
      <c r="C51" s="75"/>
      <c r="D51" s="75" t="s">
        <v>530</v>
      </c>
      <c r="E51" s="72">
        <f t="shared" si="1"/>
        <v>2</v>
      </c>
      <c r="F51" s="76"/>
      <c r="G51" s="76"/>
      <c r="H51" s="76">
        <v>1</v>
      </c>
      <c r="I51" s="76"/>
      <c r="J51" s="76"/>
      <c r="K51" s="76"/>
      <c r="L51" s="76"/>
      <c r="M51" s="76"/>
      <c r="N51" s="76"/>
      <c r="O51" s="76"/>
      <c r="P51" s="76">
        <v>1</v>
      </c>
      <c r="Q51" s="76"/>
    </row>
    <row r="52" spans="1:17" ht="17.25" customHeight="1" outlineLevel="1">
      <c r="A52" s="89">
        <f t="shared" si="0"/>
        <v>45</v>
      </c>
      <c r="B52" s="77" t="s">
        <v>670</v>
      </c>
      <c r="C52" s="75"/>
      <c r="D52" s="75" t="s">
        <v>530</v>
      </c>
      <c r="E52" s="72">
        <f t="shared" si="1"/>
        <v>16</v>
      </c>
      <c r="F52" s="76">
        <v>8</v>
      </c>
      <c r="G52" s="76"/>
      <c r="H52" s="76"/>
      <c r="I52" s="76"/>
      <c r="J52" s="76"/>
      <c r="K52" s="76"/>
      <c r="L52" s="76"/>
      <c r="M52" s="76">
        <v>8</v>
      </c>
      <c r="N52" s="76"/>
      <c r="O52" s="76"/>
      <c r="P52" s="76"/>
      <c r="Q52" s="76"/>
    </row>
    <row r="53" spans="1:17" ht="17.25" customHeight="1" outlineLevel="1">
      <c r="A53" s="89">
        <f t="shared" si="0"/>
        <v>46</v>
      </c>
      <c r="B53" s="77" t="s">
        <v>671</v>
      </c>
      <c r="C53" s="75"/>
      <c r="D53" s="75" t="s">
        <v>530</v>
      </c>
      <c r="E53" s="72">
        <f t="shared" si="1"/>
        <v>10</v>
      </c>
      <c r="F53" s="76"/>
      <c r="G53" s="76">
        <v>2</v>
      </c>
      <c r="H53" s="76"/>
      <c r="I53" s="76"/>
      <c r="J53" s="76"/>
      <c r="K53" s="76">
        <v>2</v>
      </c>
      <c r="L53" s="76"/>
      <c r="M53" s="76"/>
      <c r="N53" s="76">
        <v>3</v>
      </c>
      <c r="O53" s="76"/>
      <c r="P53" s="76"/>
      <c r="Q53" s="76">
        <v>3</v>
      </c>
    </row>
    <row r="54" spans="1:17" ht="17.25" customHeight="1" outlineLevel="1">
      <c r="A54" s="89">
        <f t="shared" si="0"/>
        <v>47</v>
      </c>
      <c r="B54" s="77" t="s">
        <v>672</v>
      </c>
      <c r="C54" s="75"/>
      <c r="D54" s="75" t="s">
        <v>530</v>
      </c>
      <c r="E54" s="72">
        <f t="shared" si="1"/>
        <v>5</v>
      </c>
      <c r="F54" s="76">
        <v>1</v>
      </c>
      <c r="G54" s="76"/>
      <c r="H54" s="76">
        <v>1</v>
      </c>
      <c r="I54" s="76"/>
      <c r="J54" s="76"/>
      <c r="K54" s="76">
        <v>1</v>
      </c>
      <c r="L54" s="76"/>
      <c r="M54" s="76"/>
      <c r="N54" s="76"/>
      <c r="O54" s="76">
        <v>1</v>
      </c>
      <c r="P54" s="76"/>
      <c r="Q54" s="76">
        <v>1</v>
      </c>
    </row>
    <row r="55" spans="1:17" ht="17.25" customHeight="1" outlineLevel="1">
      <c r="A55" s="89">
        <f t="shared" si="0"/>
        <v>48</v>
      </c>
      <c r="B55" s="74" t="s">
        <v>673</v>
      </c>
      <c r="C55" s="75"/>
      <c r="D55" s="75" t="s">
        <v>530</v>
      </c>
      <c r="E55" s="72">
        <f t="shared" si="1"/>
        <v>1</v>
      </c>
      <c r="F55" s="76"/>
      <c r="G55" s="76">
        <v>1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ht="17.25" customHeight="1" outlineLevel="1">
      <c r="A56" s="89">
        <f t="shared" si="0"/>
        <v>49</v>
      </c>
      <c r="B56" s="74" t="s">
        <v>674</v>
      </c>
      <c r="C56" s="75"/>
      <c r="D56" s="75" t="s">
        <v>530</v>
      </c>
      <c r="E56" s="72">
        <f t="shared" si="1"/>
        <v>1</v>
      </c>
      <c r="F56" s="76"/>
      <c r="G56" s="76"/>
      <c r="H56" s="76"/>
      <c r="I56" s="76"/>
      <c r="J56" s="76"/>
      <c r="K56" s="76">
        <v>1</v>
      </c>
      <c r="L56" s="76"/>
      <c r="M56" s="76"/>
      <c r="N56" s="76"/>
      <c r="O56" s="76"/>
      <c r="P56" s="76"/>
      <c r="Q56" s="76"/>
    </row>
    <row r="57" spans="1:17" ht="17.25" customHeight="1" outlineLevel="1">
      <c r="A57" s="89">
        <f t="shared" si="0"/>
        <v>50</v>
      </c>
      <c r="B57" s="74" t="s">
        <v>675</v>
      </c>
      <c r="C57" s="75"/>
      <c r="D57" s="75" t="s">
        <v>530</v>
      </c>
      <c r="E57" s="72">
        <f t="shared" si="1"/>
        <v>135</v>
      </c>
      <c r="F57" s="76"/>
      <c r="G57" s="76">
        <v>45</v>
      </c>
      <c r="H57" s="76"/>
      <c r="I57" s="76"/>
      <c r="J57" s="76"/>
      <c r="K57" s="76"/>
      <c r="L57" s="76">
        <v>45</v>
      </c>
      <c r="M57" s="76"/>
      <c r="N57" s="76"/>
      <c r="O57" s="76"/>
      <c r="P57" s="76"/>
      <c r="Q57" s="76">
        <v>45</v>
      </c>
    </row>
    <row r="58" spans="1:17" ht="17.25" customHeight="1" outlineLevel="1">
      <c r="A58" s="89">
        <f t="shared" si="0"/>
        <v>51</v>
      </c>
      <c r="B58" s="74" t="s">
        <v>676</v>
      </c>
      <c r="C58" s="75"/>
      <c r="D58" s="75" t="s">
        <v>530</v>
      </c>
      <c r="E58" s="72">
        <f t="shared" si="1"/>
        <v>27</v>
      </c>
      <c r="F58" s="76"/>
      <c r="G58" s="76">
        <v>9</v>
      </c>
      <c r="H58" s="76"/>
      <c r="I58" s="76"/>
      <c r="J58" s="76">
        <v>9</v>
      </c>
      <c r="K58" s="76"/>
      <c r="L58" s="76"/>
      <c r="M58" s="76"/>
      <c r="N58" s="76">
        <v>9</v>
      </c>
      <c r="O58" s="76"/>
      <c r="P58" s="76"/>
      <c r="Q58" s="76"/>
    </row>
    <row r="59" spans="1:17" ht="17.25" customHeight="1" outlineLevel="1">
      <c r="A59" s="89">
        <f t="shared" si="0"/>
        <v>52</v>
      </c>
      <c r="B59" s="74" t="s">
        <v>677</v>
      </c>
      <c r="C59" s="75"/>
      <c r="D59" s="75" t="s">
        <v>530</v>
      </c>
      <c r="E59" s="72">
        <f t="shared" si="1"/>
        <v>2</v>
      </c>
      <c r="F59" s="76"/>
      <c r="G59" s="76"/>
      <c r="H59" s="76"/>
      <c r="I59" s="76">
        <v>1</v>
      </c>
      <c r="J59" s="76"/>
      <c r="K59" s="76"/>
      <c r="L59" s="76"/>
      <c r="M59" s="76"/>
      <c r="N59" s="76"/>
      <c r="O59" s="76">
        <v>1</v>
      </c>
      <c r="P59" s="76"/>
      <c r="Q59" s="76"/>
    </row>
    <row r="60" spans="1:17" ht="17.25" customHeight="1" outlineLevel="1">
      <c r="A60" s="89">
        <f t="shared" si="0"/>
        <v>53</v>
      </c>
      <c r="B60" s="74" t="s">
        <v>678</v>
      </c>
      <c r="C60" s="75"/>
      <c r="D60" s="75" t="s">
        <v>530</v>
      </c>
      <c r="E60" s="72">
        <f t="shared" si="1"/>
        <v>8</v>
      </c>
      <c r="F60" s="76"/>
      <c r="G60" s="76">
        <v>4</v>
      </c>
      <c r="H60" s="76"/>
      <c r="I60" s="76"/>
      <c r="J60" s="76"/>
      <c r="K60" s="76"/>
      <c r="L60" s="76"/>
      <c r="M60" s="76"/>
      <c r="N60" s="76">
        <v>4</v>
      </c>
      <c r="O60" s="76"/>
      <c r="P60" s="76"/>
      <c r="Q60" s="76"/>
    </row>
    <row r="61" spans="1:17" ht="17.25" customHeight="1" outlineLevel="1">
      <c r="A61" s="89">
        <f t="shared" si="0"/>
        <v>54</v>
      </c>
      <c r="B61" s="74" t="s">
        <v>679</v>
      </c>
      <c r="C61" s="75"/>
      <c r="D61" s="75" t="s">
        <v>530</v>
      </c>
      <c r="E61" s="72">
        <f t="shared" si="1"/>
        <v>8</v>
      </c>
      <c r="F61" s="76"/>
      <c r="G61" s="76"/>
      <c r="H61" s="76">
        <v>4</v>
      </c>
      <c r="I61" s="76"/>
      <c r="J61" s="76"/>
      <c r="K61" s="76"/>
      <c r="L61" s="76"/>
      <c r="M61" s="76"/>
      <c r="N61" s="76"/>
      <c r="O61" s="76">
        <v>4</v>
      </c>
      <c r="P61" s="76"/>
      <c r="Q61" s="76"/>
    </row>
    <row r="62" spans="1:17" ht="17.25" customHeight="1" outlineLevel="1">
      <c r="A62" s="89">
        <f t="shared" si="0"/>
        <v>55</v>
      </c>
      <c r="B62" s="74" t="s">
        <v>680</v>
      </c>
      <c r="C62" s="75"/>
      <c r="D62" s="75" t="s">
        <v>530</v>
      </c>
      <c r="E62" s="72">
        <f t="shared" si="1"/>
        <v>5</v>
      </c>
      <c r="F62" s="76"/>
      <c r="G62" s="76">
        <v>2</v>
      </c>
      <c r="H62" s="76"/>
      <c r="I62" s="76"/>
      <c r="J62" s="76"/>
      <c r="K62" s="76"/>
      <c r="L62" s="76"/>
      <c r="M62" s="76">
        <v>3</v>
      </c>
      <c r="N62" s="76"/>
      <c r="O62" s="76"/>
      <c r="P62" s="76"/>
      <c r="Q62" s="76"/>
    </row>
    <row r="63" spans="1:17" ht="17.25" customHeight="1" outlineLevel="1">
      <c r="A63" s="89">
        <f t="shared" si="0"/>
        <v>56</v>
      </c>
      <c r="B63" s="74" t="s">
        <v>681</v>
      </c>
      <c r="C63" s="75"/>
      <c r="D63" s="75" t="s">
        <v>530</v>
      </c>
      <c r="E63" s="72">
        <f t="shared" si="1"/>
        <v>2</v>
      </c>
      <c r="F63" s="76">
        <v>1</v>
      </c>
      <c r="G63" s="76"/>
      <c r="H63" s="76"/>
      <c r="I63" s="76"/>
      <c r="J63" s="76"/>
      <c r="K63" s="76">
        <v>1</v>
      </c>
      <c r="L63" s="76"/>
      <c r="M63" s="76"/>
      <c r="N63" s="76"/>
      <c r="O63" s="76"/>
      <c r="P63" s="76"/>
      <c r="Q63" s="76"/>
    </row>
    <row r="64" spans="1:17" ht="17.25" customHeight="1" outlineLevel="1">
      <c r="A64" s="89">
        <f t="shared" si="0"/>
        <v>57</v>
      </c>
      <c r="B64" s="74" t="s">
        <v>682</v>
      </c>
      <c r="C64" s="75"/>
      <c r="D64" s="75" t="s">
        <v>530</v>
      </c>
      <c r="E64" s="72">
        <f t="shared" si="1"/>
        <v>1</v>
      </c>
      <c r="F64" s="76"/>
      <c r="G64" s="76"/>
      <c r="H64" s="76"/>
      <c r="I64" s="76"/>
      <c r="J64" s="76"/>
      <c r="K64" s="76"/>
      <c r="L64" s="76">
        <v>1</v>
      </c>
      <c r="M64" s="76"/>
      <c r="N64" s="76"/>
      <c r="O64" s="76"/>
      <c r="P64" s="76"/>
      <c r="Q64" s="76"/>
    </row>
    <row r="65" spans="1:17" ht="17.25" customHeight="1" outlineLevel="1">
      <c r="A65" s="89">
        <f t="shared" si="0"/>
        <v>58</v>
      </c>
      <c r="B65" s="74" t="s">
        <v>683</v>
      </c>
      <c r="C65" s="75"/>
      <c r="D65" s="75" t="s">
        <v>530</v>
      </c>
      <c r="E65" s="72">
        <f t="shared" si="1"/>
        <v>5</v>
      </c>
      <c r="F65" s="76">
        <v>1</v>
      </c>
      <c r="G65" s="76"/>
      <c r="H65" s="76"/>
      <c r="I65" s="76">
        <v>1</v>
      </c>
      <c r="J65" s="76"/>
      <c r="K65" s="76"/>
      <c r="L65" s="76">
        <v>1</v>
      </c>
      <c r="M65" s="76"/>
      <c r="N65" s="76">
        <v>1</v>
      </c>
      <c r="O65" s="76"/>
      <c r="P65" s="76"/>
      <c r="Q65" s="76">
        <v>1</v>
      </c>
    </row>
    <row r="66" spans="1:17" ht="17.25" customHeight="1" outlineLevel="1">
      <c r="A66" s="89">
        <f t="shared" si="0"/>
        <v>59</v>
      </c>
      <c r="B66" s="74" t="s">
        <v>684</v>
      </c>
      <c r="C66" s="75"/>
      <c r="D66" s="75" t="s">
        <v>530</v>
      </c>
      <c r="E66" s="72">
        <f t="shared" si="1"/>
        <v>2</v>
      </c>
      <c r="F66" s="76"/>
      <c r="G66" s="76"/>
      <c r="H66" s="76"/>
      <c r="I66" s="76">
        <v>2</v>
      </c>
      <c r="J66" s="76"/>
      <c r="K66" s="76"/>
      <c r="L66" s="76"/>
      <c r="M66" s="76"/>
      <c r="N66" s="76"/>
      <c r="O66" s="76"/>
      <c r="P66" s="76"/>
      <c r="Q66" s="76"/>
    </row>
    <row r="67" spans="1:17" ht="17.25" customHeight="1" outlineLevel="1">
      <c r="A67" s="89">
        <f t="shared" si="0"/>
        <v>60</v>
      </c>
      <c r="B67" s="74" t="s">
        <v>685</v>
      </c>
      <c r="C67" s="75"/>
      <c r="D67" s="75" t="s">
        <v>530</v>
      </c>
      <c r="E67" s="72">
        <f t="shared" si="1"/>
        <v>2</v>
      </c>
      <c r="F67" s="76"/>
      <c r="G67" s="76">
        <v>1</v>
      </c>
      <c r="H67" s="76"/>
      <c r="I67" s="76"/>
      <c r="J67" s="76"/>
      <c r="K67" s="76"/>
      <c r="L67" s="76"/>
      <c r="M67" s="76">
        <v>1</v>
      </c>
      <c r="N67" s="76"/>
      <c r="O67" s="76"/>
      <c r="P67" s="76"/>
      <c r="Q67" s="76"/>
    </row>
    <row r="68" spans="1:17" ht="17.25" customHeight="1" outlineLevel="1">
      <c r="A68" s="89">
        <f t="shared" si="0"/>
        <v>61</v>
      </c>
      <c r="B68" s="74" t="s">
        <v>686</v>
      </c>
      <c r="C68" s="75"/>
      <c r="D68" s="75" t="s">
        <v>530</v>
      </c>
      <c r="E68" s="72">
        <f t="shared" si="1"/>
        <v>2</v>
      </c>
      <c r="F68" s="76"/>
      <c r="G68" s="76"/>
      <c r="H68" s="76"/>
      <c r="I68" s="76">
        <v>1</v>
      </c>
      <c r="J68" s="76"/>
      <c r="K68" s="76"/>
      <c r="L68" s="76"/>
      <c r="M68" s="76"/>
      <c r="N68" s="76"/>
      <c r="O68" s="76"/>
      <c r="P68" s="76">
        <v>1</v>
      </c>
      <c r="Q68" s="76"/>
    </row>
    <row r="69" spans="1:17" ht="17.25" customHeight="1" outlineLevel="1">
      <c r="A69" s="89">
        <f t="shared" si="0"/>
        <v>62</v>
      </c>
      <c r="B69" s="74" t="s">
        <v>687</v>
      </c>
      <c r="C69" s="75"/>
      <c r="D69" s="75" t="s">
        <v>530</v>
      </c>
      <c r="E69" s="72">
        <f t="shared" si="1"/>
        <v>2</v>
      </c>
      <c r="F69" s="76"/>
      <c r="G69" s="76">
        <v>1</v>
      </c>
      <c r="H69" s="76"/>
      <c r="I69" s="76"/>
      <c r="J69" s="76"/>
      <c r="K69" s="76"/>
      <c r="L69" s="76"/>
      <c r="M69" s="76"/>
      <c r="N69" s="76"/>
      <c r="O69" s="76">
        <v>1</v>
      </c>
      <c r="P69" s="76"/>
      <c r="Q69" s="76"/>
    </row>
    <row r="70" spans="1:17" ht="17.25" customHeight="1" outlineLevel="1">
      <c r="A70" s="89">
        <f t="shared" si="0"/>
        <v>63</v>
      </c>
      <c r="B70" s="74" t="s">
        <v>688</v>
      </c>
      <c r="C70" s="75"/>
      <c r="D70" s="75" t="s">
        <v>530</v>
      </c>
      <c r="E70" s="72">
        <f t="shared" si="1"/>
        <v>1</v>
      </c>
      <c r="F70" s="76"/>
      <c r="G70" s="76"/>
      <c r="H70" s="76"/>
      <c r="I70" s="76"/>
      <c r="J70" s="76"/>
      <c r="K70" s="76"/>
      <c r="L70" s="76">
        <v>1</v>
      </c>
      <c r="M70" s="76"/>
      <c r="N70" s="76"/>
      <c r="O70" s="76"/>
      <c r="P70" s="76"/>
      <c r="Q70" s="76"/>
    </row>
    <row r="71" spans="1:17" ht="17.25" customHeight="1" outlineLevel="1">
      <c r="A71" s="101">
        <f t="shared" si="0"/>
        <v>64</v>
      </c>
      <c r="B71" s="78" t="s">
        <v>689</v>
      </c>
      <c r="C71" s="79"/>
      <c r="D71" s="79" t="s">
        <v>530</v>
      </c>
      <c r="E71" s="72">
        <f t="shared" si="1"/>
        <v>5</v>
      </c>
      <c r="F71" s="80"/>
      <c r="G71" s="80">
        <v>3</v>
      </c>
      <c r="H71" s="80"/>
      <c r="I71" s="80"/>
      <c r="J71" s="80"/>
      <c r="K71" s="80"/>
      <c r="L71" s="80"/>
      <c r="M71" s="80"/>
      <c r="N71" s="80">
        <v>2</v>
      </c>
      <c r="O71" s="80"/>
      <c r="P71" s="80"/>
      <c r="Q71" s="80"/>
    </row>
    <row r="72" spans="1:17" ht="17.25" customHeight="1">
      <c r="A72" s="492" t="s">
        <v>177</v>
      </c>
      <c r="B72" s="493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</row>
    <row r="73" spans="1:17" ht="17.25" customHeight="1" outlineLevel="1">
      <c r="A73" s="88">
        <f>A71+1</f>
        <v>65</v>
      </c>
      <c r="B73" s="70" t="s">
        <v>626</v>
      </c>
      <c r="C73" s="71"/>
      <c r="D73" s="71" t="s">
        <v>530</v>
      </c>
      <c r="E73" s="72">
        <f>SUM(F73:Q73)</f>
        <v>2</v>
      </c>
      <c r="F73" s="73">
        <v>1</v>
      </c>
      <c r="G73" s="73"/>
      <c r="H73" s="73"/>
      <c r="I73" s="73"/>
      <c r="J73" s="73"/>
      <c r="K73" s="73"/>
      <c r="L73" s="73"/>
      <c r="M73" s="73">
        <v>1</v>
      </c>
      <c r="N73" s="73"/>
      <c r="O73" s="73"/>
      <c r="P73" s="73"/>
      <c r="Q73" s="73"/>
    </row>
    <row r="74" spans="1:17" ht="17.25" customHeight="1" outlineLevel="1">
      <c r="A74" s="89">
        <f>A73+1</f>
        <v>66</v>
      </c>
      <c r="B74" s="74" t="s">
        <v>627</v>
      </c>
      <c r="C74" s="75"/>
      <c r="D74" s="75" t="s">
        <v>530</v>
      </c>
      <c r="E74" s="72">
        <f t="shared" ref="E74:E137" si="2">SUM(F74:Q74)</f>
        <v>1</v>
      </c>
      <c r="F74" s="76"/>
      <c r="G74" s="76"/>
      <c r="H74" s="76"/>
      <c r="I74" s="76">
        <v>1</v>
      </c>
      <c r="J74" s="76"/>
      <c r="K74" s="76"/>
      <c r="L74" s="76"/>
      <c r="M74" s="76"/>
      <c r="N74" s="76"/>
      <c r="O74" s="76"/>
      <c r="P74" s="76"/>
      <c r="Q74" s="76"/>
    </row>
    <row r="75" spans="1:17" ht="17.25" customHeight="1" outlineLevel="1">
      <c r="A75" s="89">
        <f t="shared" ref="A75:A137" si="3">A73+1</f>
        <v>66</v>
      </c>
      <c r="B75" s="74" t="s">
        <v>628</v>
      </c>
      <c r="C75" s="75"/>
      <c r="D75" s="75" t="s">
        <v>530</v>
      </c>
      <c r="E75" s="72">
        <f t="shared" si="2"/>
        <v>1</v>
      </c>
      <c r="F75" s="76"/>
      <c r="G75" s="76"/>
      <c r="H75" s="76"/>
      <c r="I75" s="76"/>
      <c r="J75" s="76"/>
      <c r="K75" s="76">
        <v>1</v>
      </c>
      <c r="L75" s="76"/>
      <c r="M75" s="76"/>
      <c r="N75" s="76"/>
      <c r="O75" s="76"/>
      <c r="P75" s="76"/>
      <c r="Q75" s="76"/>
    </row>
    <row r="76" spans="1:17" ht="17.25" customHeight="1" outlineLevel="1">
      <c r="A76" s="89">
        <f t="shared" si="3"/>
        <v>67</v>
      </c>
      <c r="B76" s="74" t="s">
        <v>629</v>
      </c>
      <c r="C76" s="75"/>
      <c r="D76" s="75" t="s">
        <v>530</v>
      </c>
      <c r="E76" s="72">
        <f t="shared" si="2"/>
        <v>10</v>
      </c>
      <c r="F76" s="76">
        <v>2</v>
      </c>
      <c r="G76" s="76"/>
      <c r="H76" s="76"/>
      <c r="I76" s="76">
        <v>2</v>
      </c>
      <c r="J76" s="76"/>
      <c r="K76" s="76"/>
      <c r="L76" s="76">
        <v>2</v>
      </c>
      <c r="M76" s="76"/>
      <c r="N76" s="76"/>
      <c r="O76" s="76">
        <v>2</v>
      </c>
      <c r="P76" s="76"/>
      <c r="Q76" s="76">
        <v>2</v>
      </c>
    </row>
    <row r="77" spans="1:17" ht="17.25" customHeight="1" outlineLevel="1">
      <c r="A77" s="89">
        <f t="shared" si="3"/>
        <v>67</v>
      </c>
      <c r="B77" s="74" t="s">
        <v>630</v>
      </c>
      <c r="C77" s="75"/>
      <c r="D77" s="75" t="s">
        <v>530</v>
      </c>
      <c r="E77" s="72">
        <f t="shared" si="2"/>
        <v>150</v>
      </c>
      <c r="F77" s="76"/>
      <c r="G77" s="76">
        <v>37</v>
      </c>
      <c r="H77" s="76"/>
      <c r="I77" s="76"/>
      <c r="J77" s="76">
        <v>38</v>
      </c>
      <c r="K77" s="76"/>
      <c r="L77" s="76"/>
      <c r="M77" s="76">
        <v>37</v>
      </c>
      <c r="N77" s="76"/>
      <c r="O77" s="76"/>
      <c r="P77" s="76"/>
      <c r="Q77" s="76">
        <v>38</v>
      </c>
    </row>
    <row r="78" spans="1:17" ht="17.25" customHeight="1" outlineLevel="1">
      <c r="A78" s="89">
        <f t="shared" si="3"/>
        <v>68</v>
      </c>
      <c r="B78" s="74" t="s">
        <v>631</v>
      </c>
      <c r="C78" s="75"/>
      <c r="D78" s="75" t="s">
        <v>530</v>
      </c>
      <c r="E78" s="72">
        <f t="shared" si="2"/>
        <v>2</v>
      </c>
      <c r="F78" s="76"/>
      <c r="G78" s="76"/>
      <c r="H78" s="76"/>
      <c r="I78" s="76">
        <v>1</v>
      </c>
      <c r="J78" s="76"/>
      <c r="K78" s="76"/>
      <c r="L78" s="76"/>
      <c r="M78" s="76"/>
      <c r="N78" s="76"/>
      <c r="O78" s="76"/>
      <c r="P78" s="76">
        <v>1</v>
      </c>
      <c r="Q78" s="76"/>
    </row>
    <row r="79" spans="1:17" ht="17.25" customHeight="1" outlineLevel="1">
      <c r="A79" s="89">
        <f t="shared" si="3"/>
        <v>68</v>
      </c>
      <c r="B79" s="74" t="s">
        <v>632</v>
      </c>
      <c r="C79" s="75"/>
      <c r="D79" s="75" t="s">
        <v>530</v>
      </c>
      <c r="E79" s="72">
        <f t="shared" si="2"/>
        <v>7</v>
      </c>
      <c r="F79" s="76">
        <v>2</v>
      </c>
      <c r="G79" s="76"/>
      <c r="H79" s="76"/>
      <c r="I79" s="76"/>
      <c r="J79" s="76">
        <v>2</v>
      </c>
      <c r="K79" s="76"/>
      <c r="L79" s="76"/>
      <c r="M79" s="76">
        <v>2</v>
      </c>
      <c r="N79" s="76"/>
      <c r="O79" s="76"/>
      <c r="P79" s="76"/>
      <c r="Q79" s="76">
        <v>1</v>
      </c>
    </row>
    <row r="80" spans="1:17" ht="17.25" customHeight="1" outlineLevel="1">
      <c r="A80" s="89">
        <f t="shared" si="3"/>
        <v>69</v>
      </c>
      <c r="B80" s="74" t="s">
        <v>633</v>
      </c>
      <c r="C80" s="75"/>
      <c r="D80" s="75" t="s">
        <v>530</v>
      </c>
      <c r="E80" s="72">
        <f t="shared" si="2"/>
        <v>20</v>
      </c>
      <c r="F80" s="76">
        <v>10</v>
      </c>
      <c r="G80" s="76"/>
      <c r="H80" s="76"/>
      <c r="I80" s="76"/>
      <c r="J80" s="76"/>
      <c r="K80" s="76"/>
      <c r="L80" s="76">
        <v>10</v>
      </c>
      <c r="M80" s="76"/>
      <c r="N80" s="76"/>
      <c r="O80" s="76"/>
      <c r="P80" s="76"/>
      <c r="Q80" s="76"/>
    </row>
    <row r="81" spans="1:17" ht="17.25" customHeight="1" outlineLevel="1">
      <c r="A81" s="89">
        <f t="shared" si="3"/>
        <v>69</v>
      </c>
      <c r="B81" s="74" t="s">
        <v>634</v>
      </c>
      <c r="C81" s="75"/>
      <c r="D81" s="75" t="s">
        <v>530</v>
      </c>
      <c r="E81" s="72">
        <f t="shared" si="2"/>
        <v>20</v>
      </c>
      <c r="F81" s="76">
        <v>10</v>
      </c>
      <c r="G81" s="76"/>
      <c r="H81" s="76"/>
      <c r="I81" s="76"/>
      <c r="J81" s="76"/>
      <c r="K81" s="76">
        <v>10</v>
      </c>
      <c r="L81" s="76"/>
      <c r="M81" s="76"/>
      <c r="N81" s="76"/>
      <c r="O81" s="76"/>
      <c r="P81" s="76"/>
      <c r="Q81" s="76"/>
    </row>
    <row r="82" spans="1:17" ht="17.25" customHeight="1" outlineLevel="1">
      <c r="A82" s="89">
        <f t="shared" si="3"/>
        <v>70</v>
      </c>
      <c r="B82" s="74" t="s">
        <v>635</v>
      </c>
      <c r="C82" s="75"/>
      <c r="D82" s="75" t="s">
        <v>530</v>
      </c>
      <c r="E82" s="72">
        <f t="shared" si="2"/>
        <v>5</v>
      </c>
      <c r="F82" s="76"/>
      <c r="G82" s="76"/>
      <c r="H82" s="76">
        <v>3</v>
      </c>
      <c r="I82" s="76"/>
      <c r="J82" s="76"/>
      <c r="K82" s="76"/>
      <c r="L82" s="76"/>
      <c r="M82" s="76"/>
      <c r="N82" s="76"/>
      <c r="O82" s="76">
        <v>2</v>
      </c>
      <c r="P82" s="76"/>
      <c r="Q82" s="76"/>
    </row>
    <row r="83" spans="1:17" ht="17.25" customHeight="1" outlineLevel="1">
      <c r="A83" s="89">
        <f t="shared" si="3"/>
        <v>70</v>
      </c>
      <c r="B83" s="74" t="s">
        <v>636</v>
      </c>
      <c r="C83" s="75"/>
      <c r="D83" s="75" t="s">
        <v>530</v>
      </c>
      <c r="E83" s="72">
        <f t="shared" si="2"/>
        <v>1</v>
      </c>
      <c r="F83" s="76"/>
      <c r="G83" s="76"/>
      <c r="H83" s="76"/>
      <c r="I83" s="76"/>
      <c r="J83" s="76"/>
      <c r="K83" s="76"/>
      <c r="L83" s="76"/>
      <c r="M83" s="76">
        <v>1</v>
      </c>
      <c r="N83" s="76"/>
      <c r="O83" s="76"/>
      <c r="P83" s="76"/>
      <c r="Q83" s="76"/>
    </row>
    <row r="84" spans="1:17" ht="17.25" customHeight="1" outlineLevel="1">
      <c r="A84" s="89">
        <f t="shared" si="3"/>
        <v>71</v>
      </c>
      <c r="B84" s="74" t="s">
        <v>637</v>
      </c>
      <c r="C84" s="75"/>
      <c r="D84" s="75" t="s">
        <v>530</v>
      </c>
      <c r="E84" s="72">
        <f t="shared" si="2"/>
        <v>50</v>
      </c>
      <c r="F84" s="76"/>
      <c r="G84" s="76">
        <v>25</v>
      </c>
      <c r="H84" s="76"/>
      <c r="I84" s="76"/>
      <c r="J84" s="76"/>
      <c r="K84" s="76"/>
      <c r="L84" s="76"/>
      <c r="M84" s="76"/>
      <c r="N84" s="76">
        <v>25</v>
      </c>
      <c r="O84" s="76"/>
      <c r="P84" s="76"/>
      <c r="Q84" s="76"/>
    </row>
    <row r="85" spans="1:17" ht="17.25" customHeight="1" outlineLevel="1">
      <c r="A85" s="89">
        <f t="shared" si="3"/>
        <v>71</v>
      </c>
      <c r="B85" s="74" t="s">
        <v>638</v>
      </c>
      <c r="C85" s="75"/>
      <c r="D85" s="75" t="s">
        <v>530</v>
      </c>
      <c r="E85" s="72">
        <f t="shared" si="2"/>
        <v>30</v>
      </c>
      <c r="F85" s="76">
        <v>8</v>
      </c>
      <c r="G85" s="76"/>
      <c r="H85" s="76"/>
      <c r="I85" s="76"/>
      <c r="J85" s="76">
        <v>7</v>
      </c>
      <c r="K85" s="76"/>
      <c r="L85" s="76"/>
      <c r="M85" s="76">
        <v>8</v>
      </c>
      <c r="N85" s="76"/>
      <c r="O85" s="76"/>
      <c r="P85" s="76"/>
      <c r="Q85" s="76">
        <v>7</v>
      </c>
    </row>
    <row r="86" spans="1:17" ht="17.25" customHeight="1" outlineLevel="1">
      <c r="A86" s="89">
        <f t="shared" si="3"/>
        <v>72</v>
      </c>
      <c r="B86" s="74" t="s">
        <v>639</v>
      </c>
      <c r="C86" s="75"/>
      <c r="D86" s="75" t="s">
        <v>530</v>
      </c>
      <c r="E86" s="72">
        <f t="shared" si="2"/>
        <v>5</v>
      </c>
      <c r="F86" s="76"/>
      <c r="G86" s="76">
        <v>2</v>
      </c>
      <c r="H86" s="76"/>
      <c r="I86" s="76"/>
      <c r="J86" s="76"/>
      <c r="K86" s="76"/>
      <c r="L86" s="76"/>
      <c r="M86" s="76"/>
      <c r="N86" s="76"/>
      <c r="O86" s="76">
        <v>3</v>
      </c>
      <c r="P86" s="76"/>
      <c r="Q86" s="76"/>
    </row>
    <row r="87" spans="1:17" ht="17.25" customHeight="1" outlineLevel="1">
      <c r="A87" s="89">
        <f t="shared" si="3"/>
        <v>72</v>
      </c>
      <c r="B87" s="74" t="s">
        <v>640</v>
      </c>
      <c r="C87" s="75"/>
      <c r="D87" s="75" t="s">
        <v>530</v>
      </c>
      <c r="E87" s="72">
        <f t="shared" si="2"/>
        <v>60</v>
      </c>
      <c r="F87" s="76"/>
      <c r="G87" s="76"/>
      <c r="H87" s="76">
        <v>30</v>
      </c>
      <c r="I87" s="76"/>
      <c r="J87" s="76"/>
      <c r="K87" s="76"/>
      <c r="L87" s="76"/>
      <c r="M87" s="76">
        <v>30</v>
      </c>
      <c r="N87" s="76"/>
      <c r="O87" s="76"/>
      <c r="P87" s="76"/>
      <c r="Q87" s="76"/>
    </row>
    <row r="88" spans="1:17" ht="17.25" customHeight="1" outlineLevel="1">
      <c r="A88" s="89">
        <f t="shared" si="3"/>
        <v>73</v>
      </c>
      <c r="B88" s="77" t="s">
        <v>671</v>
      </c>
      <c r="C88" s="75"/>
      <c r="D88" s="75" t="s">
        <v>530</v>
      </c>
      <c r="E88" s="72">
        <f t="shared" si="2"/>
        <v>2</v>
      </c>
      <c r="F88" s="76">
        <v>1</v>
      </c>
      <c r="G88" s="76"/>
      <c r="H88" s="76"/>
      <c r="I88" s="76"/>
      <c r="J88" s="76"/>
      <c r="K88" s="76"/>
      <c r="L88" s="76">
        <v>1</v>
      </c>
      <c r="M88" s="76"/>
      <c r="N88" s="76"/>
      <c r="O88" s="76"/>
      <c r="P88" s="76"/>
      <c r="Q88" s="76"/>
    </row>
    <row r="89" spans="1:17" ht="17.25" customHeight="1" outlineLevel="1">
      <c r="A89" s="89">
        <f t="shared" si="3"/>
        <v>73</v>
      </c>
      <c r="B89" s="74" t="s">
        <v>641</v>
      </c>
      <c r="C89" s="75"/>
      <c r="D89" s="75" t="s">
        <v>530</v>
      </c>
      <c r="E89" s="72">
        <f t="shared" si="2"/>
        <v>1</v>
      </c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>
        <v>1</v>
      </c>
      <c r="Q89" s="76"/>
    </row>
    <row r="90" spans="1:17" ht="17.25" customHeight="1" outlineLevel="1">
      <c r="A90" s="89">
        <f t="shared" si="3"/>
        <v>74</v>
      </c>
      <c r="B90" s="74" t="s">
        <v>642</v>
      </c>
      <c r="C90" s="75"/>
      <c r="D90" s="75" t="s">
        <v>530</v>
      </c>
      <c r="E90" s="72">
        <f t="shared" si="2"/>
        <v>1</v>
      </c>
      <c r="F90" s="76"/>
      <c r="G90" s="76"/>
      <c r="H90" s="76"/>
      <c r="I90" s="76">
        <v>1</v>
      </c>
      <c r="J90" s="76"/>
      <c r="K90" s="76"/>
      <c r="L90" s="76"/>
      <c r="M90" s="76"/>
      <c r="N90" s="76"/>
      <c r="O90" s="76"/>
      <c r="P90" s="76"/>
      <c r="Q90" s="76"/>
    </row>
    <row r="91" spans="1:17" ht="17.25" customHeight="1" outlineLevel="1">
      <c r="A91" s="89">
        <f t="shared" si="3"/>
        <v>74</v>
      </c>
      <c r="B91" s="74" t="s">
        <v>643</v>
      </c>
      <c r="C91" s="75"/>
      <c r="D91" s="75" t="s">
        <v>530</v>
      </c>
      <c r="E91" s="72">
        <f t="shared" si="2"/>
        <v>1</v>
      </c>
      <c r="F91" s="76"/>
      <c r="G91" s="76"/>
      <c r="H91" s="76"/>
      <c r="I91" s="76"/>
      <c r="J91" s="76"/>
      <c r="K91" s="76"/>
      <c r="L91" s="76">
        <v>1</v>
      </c>
      <c r="M91" s="76"/>
      <c r="N91" s="76"/>
      <c r="O91" s="76"/>
      <c r="P91" s="76"/>
      <c r="Q91" s="76"/>
    </row>
    <row r="92" spans="1:17" ht="17.25" customHeight="1" outlineLevel="1">
      <c r="A92" s="89">
        <f t="shared" si="3"/>
        <v>75</v>
      </c>
      <c r="B92" s="74" t="s">
        <v>644</v>
      </c>
      <c r="C92" s="75"/>
      <c r="D92" s="75" t="s">
        <v>530</v>
      </c>
      <c r="E92" s="72">
        <f t="shared" si="2"/>
        <v>3</v>
      </c>
      <c r="F92" s="76"/>
      <c r="G92" s="76"/>
      <c r="H92" s="76">
        <v>2</v>
      </c>
      <c r="I92" s="76"/>
      <c r="J92" s="76"/>
      <c r="K92" s="76"/>
      <c r="L92" s="76"/>
      <c r="M92" s="76"/>
      <c r="N92" s="76">
        <v>1</v>
      </c>
      <c r="O92" s="76"/>
      <c r="P92" s="76"/>
      <c r="Q92" s="76"/>
    </row>
    <row r="93" spans="1:17" ht="17.25" customHeight="1" outlineLevel="1">
      <c r="A93" s="89">
        <f t="shared" si="3"/>
        <v>75</v>
      </c>
      <c r="B93" s="74" t="s">
        <v>645</v>
      </c>
      <c r="C93" s="75"/>
      <c r="D93" s="75" t="s">
        <v>530</v>
      </c>
      <c r="E93" s="72">
        <f t="shared" si="2"/>
        <v>3</v>
      </c>
      <c r="F93" s="76">
        <v>1</v>
      </c>
      <c r="G93" s="76"/>
      <c r="H93" s="76"/>
      <c r="I93" s="76"/>
      <c r="J93" s="76"/>
      <c r="K93" s="76"/>
      <c r="L93" s="76">
        <v>1</v>
      </c>
      <c r="M93" s="76"/>
      <c r="N93" s="76"/>
      <c r="O93" s="76"/>
      <c r="P93" s="76"/>
      <c r="Q93" s="76">
        <v>1</v>
      </c>
    </row>
    <row r="94" spans="1:17" ht="17.25" customHeight="1" outlineLevel="1">
      <c r="A94" s="89">
        <f t="shared" si="3"/>
        <v>76</v>
      </c>
      <c r="B94" s="74" t="s">
        <v>646</v>
      </c>
      <c r="C94" s="75"/>
      <c r="D94" s="75" t="s">
        <v>530</v>
      </c>
      <c r="E94" s="72">
        <f t="shared" si="2"/>
        <v>1</v>
      </c>
      <c r="F94" s="76"/>
      <c r="G94" s="76">
        <v>1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1:17" ht="17.25" customHeight="1" outlineLevel="1">
      <c r="A95" s="89">
        <f t="shared" si="3"/>
        <v>76</v>
      </c>
      <c r="B95" s="74" t="s">
        <v>647</v>
      </c>
      <c r="C95" s="75"/>
      <c r="D95" s="75" t="s">
        <v>530</v>
      </c>
      <c r="E95" s="72">
        <f t="shared" si="2"/>
        <v>3</v>
      </c>
      <c r="F95" s="76">
        <v>2</v>
      </c>
      <c r="G95" s="76"/>
      <c r="H95" s="76"/>
      <c r="I95" s="76"/>
      <c r="J95" s="76">
        <v>1</v>
      </c>
      <c r="K95" s="76"/>
      <c r="L95" s="76"/>
      <c r="M95" s="76"/>
      <c r="N95" s="76"/>
      <c r="O95" s="76"/>
      <c r="P95" s="76"/>
      <c r="Q95" s="76"/>
    </row>
    <row r="96" spans="1:17" ht="17.25" customHeight="1" outlineLevel="1">
      <c r="A96" s="89">
        <f t="shared" si="3"/>
        <v>77</v>
      </c>
      <c r="B96" s="74" t="s">
        <v>648</v>
      </c>
      <c r="C96" s="75"/>
      <c r="D96" s="75" t="s">
        <v>530</v>
      </c>
      <c r="E96" s="72">
        <f t="shared" si="2"/>
        <v>5</v>
      </c>
      <c r="F96" s="76">
        <v>2</v>
      </c>
      <c r="G96" s="76"/>
      <c r="H96" s="76"/>
      <c r="I96" s="76"/>
      <c r="J96" s="76"/>
      <c r="K96" s="76"/>
      <c r="L96" s="76">
        <v>3</v>
      </c>
      <c r="M96" s="76"/>
      <c r="N96" s="76"/>
      <c r="O96" s="76"/>
      <c r="P96" s="76"/>
      <c r="Q96" s="76"/>
    </row>
    <row r="97" spans="1:17" ht="17.25" customHeight="1" outlineLevel="1">
      <c r="A97" s="89">
        <f t="shared" si="3"/>
        <v>77</v>
      </c>
      <c r="B97" s="74" t="s">
        <v>649</v>
      </c>
      <c r="C97" s="75"/>
      <c r="D97" s="75" t="s">
        <v>530</v>
      </c>
      <c r="E97" s="72">
        <f t="shared" si="2"/>
        <v>2</v>
      </c>
      <c r="F97" s="76"/>
      <c r="G97" s="76"/>
      <c r="H97" s="76">
        <v>1</v>
      </c>
      <c r="I97" s="76"/>
      <c r="J97" s="76"/>
      <c r="K97" s="76"/>
      <c r="L97" s="76"/>
      <c r="M97" s="76"/>
      <c r="N97" s="76"/>
      <c r="O97" s="76"/>
      <c r="P97" s="76">
        <v>1</v>
      </c>
      <c r="Q97" s="76"/>
    </row>
    <row r="98" spans="1:17" ht="17.25" customHeight="1" outlineLevel="1">
      <c r="A98" s="89">
        <f t="shared" si="3"/>
        <v>78</v>
      </c>
      <c r="B98" s="74" t="s">
        <v>650</v>
      </c>
      <c r="C98" s="75"/>
      <c r="D98" s="75" t="s">
        <v>530</v>
      </c>
      <c r="E98" s="72">
        <f t="shared" si="2"/>
        <v>2</v>
      </c>
      <c r="F98" s="76"/>
      <c r="G98" s="76"/>
      <c r="H98" s="76"/>
      <c r="I98" s="76"/>
      <c r="J98" s="76"/>
      <c r="K98" s="76">
        <v>1</v>
      </c>
      <c r="L98" s="76"/>
      <c r="M98" s="76"/>
      <c r="N98" s="76"/>
      <c r="O98" s="76">
        <v>1</v>
      </c>
      <c r="P98" s="76"/>
      <c r="Q98" s="76"/>
    </row>
    <row r="99" spans="1:17" ht="17.25" customHeight="1" outlineLevel="1">
      <c r="A99" s="89">
        <f t="shared" si="3"/>
        <v>78</v>
      </c>
      <c r="B99" s="74" t="s">
        <v>651</v>
      </c>
      <c r="C99" s="75"/>
      <c r="D99" s="75" t="s">
        <v>530</v>
      </c>
      <c r="E99" s="72">
        <f t="shared" si="2"/>
        <v>27</v>
      </c>
      <c r="F99" s="76"/>
      <c r="G99" s="76">
        <v>12</v>
      </c>
      <c r="H99" s="76"/>
      <c r="I99" s="76"/>
      <c r="J99" s="76"/>
      <c r="K99" s="76"/>
      <c r="L99" s="76"/>
      <c r="M99" s="76">
        <v>15</v>
      </c>
      <c r="N99" s="76"/>
      <c r="O99" s="76"/>
      <c r="P99" s="76"/>
      <c r="Q99" s="76"/>
    </row>
    <row r="100" spans="1:17" ht="17.25" customHeight="1" outlineLevel="1">
      <c r="A100" s="89">
        <f t="shared" si="3"/>
        <v>79</v>
      </c>
      <c r="B100" s="74" t="s">
        <v>652</v>
      </c>
      <c r="C100" s="75"/>
      <c r="D100" s="75" t="s">
        <v>530</v>
      </c>
      <c r="E100" s="72">
        <f t="shared" si="2"/>
        <v>13</v>
      </c>
      <c r="F100" s="76">
        <v>4</v>
      </c>
      <c r="G100" s="76"/>
      <c r="H100" s="76"/>
      <c r="I100" s="76"/>
      <c r="J100" s="76">
        <v>4</v>
      </c>
      <c r="K100" s="76"/>
      <c r="L100" s="76"/>
      <c r="M100" s="76"/>
      <c r="N100" s="76"/>
      <c r="O100" s="76">
        <v>5</v>
      </c>
      <c r="P100" s="76"/>
      <c r="Q100" s="76"/>
    </row>
    <row r="101" spans="1:17" ht="17.25" customHeight="1" outlineLevel="1">
      <c r="A101" s="89">
        <f t="shared" si="3"/>
        <v>79</v>
      </c>
      <c r="B101" s="74" t="s">
        <v>653</v>
      </c>
      <c r="C101" s="75"/>
      <c r="D101" s="75" t="s">
        <v>530</v>
      </c>
      <c r="E101" s="72">
        <f t="shared" si="2"/>
        <v>13</v>
      </c>
      <c r="F101" s="76"/>
      <c r="G101" s="76">
        <v>4</v>
      </c>
      <c r="H101" s="76"/>
      <c r="I101" s="76"/>
      <c r="J101" s="76"/>
      <c r="K101" s="76"/>
      <c r="L101" s="76">
        <v>4</v>
      </c>
      <c r="M101" s="76"/>
      <c r="N101" s="76"/>
      <c r="O101" s="76"/>
      <c r="P101" s="76"/>
      <c r="Q101" s="76">
        <v>5</v>
      </c>
    </row>
    <row r="102" spans="1:17" ht="17.25" customHeight="1" outlineLevel="1">
      <c r="A102" s="89">
        <f t="shared" si="3"/>
        <v>80</v>
      </c>
      <c r="B102" s="74" t="s">
        <v>654</v>
      </c>
      <c r="C102" s="75"/>
      <c r="D102" s="75" t="s">
        <v>530</v>
      </c>
      <c r="E102" s="72">
        <f t="shared" si="2"/>
        <v>13</v>
      </c>
      <c r="F102" s="76"/>
      <c r="G102" s="76">
        <v>4</v>
      </c>
      <c r="H102" s="76"/>
      <c r="I102" s="76"/>
      <c r="J102" s="76"/>
      <c r="K102" s="76">
        <v>4</v>
      </c>
      <c r="L102" s="76"/>
      <c r="M102" s="76"/>
      <c r="N102" s="76"/>
      <c r="O102" s="76"/>
      <c r="P102" s="76">
        <v>5</v>
      </c>
      <c r="Q102" s="76"/>
    </row>
    <row r="103" spans="1:17" ht="17.25" customHeight="1" outlineLevel="1">
      <c r="A103" s="89">
        <f t="shared" si="3"/>
        <v>80</v>
      </c>
      <c r="B103" s="74" t="s">
        <v>655</v>
      </c>
      <c r="C103" s="75"/>
      <c r="D103" s="75" t="s">
        <v>530</v>
      </c>
      <c r="E103" s="72">
        <f t="shared" si="2"/>
        <v>20</v>
      </c>
      <c r="F103" s="76">
        <v>10</v>
      </c>
      <c r="G103" s="76"/>
      <c r="H103" s="76"/>
      <c r="I103" s="76">
        <v>10</v>
      </c>
      <c r="J103" s="76"/>
      <c r="K103" s="76"/>
      <c r="L103" s="76"/>
      <c r="M103" s="76"/>
      <c r="N103" s="76"/>
      <c r="O103" s="76"/>
      <c r="P103" s="76"/>
      <c r="Q103" s="76"/>
    </row>
    <row r="104" spans="1:17" ht="17.25" customHeight="1" outlineLevel="1">
      <c r="A104" s="89">
        <f t="shared" si="3"/>
        <v>81</v>
      </c>
      <c r="B104" s="77" t="s">
        <v>656</v>
      </c>
      <c r="C104" s="75"/>
      <c r="D104" s="75" t="s">
        <v>530</v>
      </c>
      <c r="E104" s="72">
        <f t="shared" si="2"/>
        <v>20</v>
      </c>
      <c r="F104" s="76"/>
      <c r="G104" s="76">
        <v>10</v>
      </c>
      <c r="H104" s="76"/>
      <c r="I104" s="76"/>
      <c r="J104" s="76"/>
      <c r="K104" s="76"/>
      <c r="L104" s="76"/>
      <c r="M104" s="76"/>
      <c r="N104" s="76">
        <v>10</v>
      </c>
      <c r="O104" s="76"/>
      <c r="P104" s="76"/>
      <c r="Q104" s="76"/>
    </row>
    <row r="105" spans="1:17" ht="17.25" customHeight="1" outlineLevel="1">
      <c r="A105" s="89">
        <f t="shared" si="3"/>
        <v>81</v>
      </c>
      <c r="B105" s="77" t="s">
        <v>657</v>
      </c>
      <c r="C105" s="75"/>
      <c r="D105" s="75" t="s">
        <v>530</v>
      </c>
      <c r="E105" s="72">
        <f t="shared" si="2"/>
        <v>20</v>
      </c>
      <c r="F105" s="76"/>
      <c r="G105" s="76"/>
      <c r="H105" s="76">
        <v>10</v>
      </c>
      <c r="I105" s="76"/>
      <c r="J105" s="76"/>
      <c r="K105" s="76"/>
      <c r="L105" s="76"/>
      <c r="M105" s="76"/>
      <c r="N105" s="76"/>
      <c r="O105" s="76"/>
      <c r="P105" s="76">
        <v>10</v>
      </c>
      <c r="Q105" s="76"/>
    </row>
    <row r="106" spans="1:17" ht="17.25" customHeight="1" outlineLevel="1">
      <c r="A106" s="89">
        <f t="shared" si="3"/>
        <v>82</v>
      </c>
      <c r="B106" s="77" t="s">
        <v>658</v>
      </c>
      <c r="C106" s="75"/>
      <c r="D106" s="75" t="s">
        <v>530</v>
      </c>
      <c r="E106" s="72">
        <f t="shared" si="2"/>
        <v>20</v>
      </c>
      <c r="F106" s="76"/>
      <c r="G106" s="76">
        <v>10</v>
      </c>
      <c r="H106" s="76"/>
      <c r="I106" s="76"/>
      <c r="J106" s="76"/>
      <c r="K106" s="76"/>
      <c r="L106" s="76"/>
      <c r="M106" s="76"/>
      <c r="N106" s="76"/>
      <c r="O106" s="76"/>
      <c r="P106" s="76">
        <v>10</v>
      </c>
      <c r="Q106" s="76"/>
    </row>
    <row r="107" spans="1:17" ht="17.25" customHeight="1" outlineLevel="1">
      <c r="A107" s="89">
        <f t="shared" si="3"/>
        <v>82</v>
      </c>
      <c r="B107" s="77" t="s">
        <v>659</v>
      </c>
      <c r="C107" s="75"/>
      <c r="D107" s="75" t="s">
        <v>530</v>
      </c>
      <c r="E107" s="72">
        <f t="shared" si="2"/>
        <v>50</v>
      </c>
      <c r="F107" s="76"/>
      <c r="G107" s="76">
        <v>25</v>
      </c>
      <c r="H107" s="76"/>
      <c r="I107" s="76"/>
      <c r="J107" s="76"/>
      <c r="K107" s="76"/>
      <c r="L107" s="76"/>
      <c r="M107" s="76"/>
      <c r="N107" s="76"/>
      <c r="O107" s="76"/>
      <c r="P107" s="76">
        <v>25</v>
      </c>
      <c r="Q107" s="76"/>
    </row>
    <row r="108" spans="1:17" ht="17.25" customHeight="1" outlineLevel="1">
      <c r="A108" s="89">
        <f t="shared" si="3"/>
        <v>83</v>
      </c>
      <c r="B108" s="77" t="s">
        <v>660</v>
      </c>
      <c r="C108" s="75"/>
      <c r="D108" s="75" t="s">
        <v>530</v>
      </c>
      <c r="E108" s="72">
        <f t="shared" si="2"/>
        <v>20</v>
      </c>
      <c r="F108" s="76"/>
      <c r="G108" s="76">
        <v>10</v>
      </c>
      <c r="H108" s="76"/>
      <c r="I108" s="76"/>
      <c r="J108" s="76"/>
      <c r="K108" s="76"/>
      <c r="L108" s="76"/>
      <c r="M108" s="76"/>
      <c r="N108" s="76"/>
      <c r="O108" s="76"/>
      <c r="P108" s="76">
        <v>10</v>
      </c>
      <c r="Q108" s="76"/>
    </row>
    <row r="109" spans="1:17" ht="17.25" customHeight="1" outlineLevel="1">
      <c r="A109" s="89">
        <f t="shared" si="3"/>
        <v>83</v>
      </c>
      <c r="B109" s="77" t="s">
        <v>690</v>
      </c>
      <c r="C109" s="75"/>
      <c r="D109" s="75" t="s">
        <v>530</v>
      </c>
      <c r="E109" s="72">
        <f t="shared" si="2"/>
        <v>5</v>
      </c>
      <c r="F109" s="76">
        <v>1</v>
      </c>
      <c r="G109" s="76"/>
      <c r="H109" s="76">
        <v>1</v>
      </c>
      <c r="I109" s="76"/>
      <c r="J109" s="76"/>
      <c r="K109" s="76">
        <v>1</v>
      </c>
      <c r="L109" s="76"/>
      <c r="M109" s="76"/>
      <c r="N109" s="76">
        <v>1</v>
      </c>
      <c r="O109" s="76"/>
      <c r="P109" s="76"/>
      <c r="Q109" s="76">
        <v>1</v>
      </c>
    </row>
    <row r="110" spans="1:17" ht="17.25" customHeight="1" outlineLevel="1">
      <c r="A110" s="89">
        <f t="shared" si="3"/>
        <v>84</v>
      </c>
      <c r="B110" s="77" t="s">
        <v>661</v>
      </c>
      <c r="C110" s="75"/>
      <c r="D110" s="75" t="s">
        <v>530</v>
      </c>
      <c r="E110" s="72">
        <f t="shared" si="2"/>
        <v>10</v>
      </c>
      <c r="F110" s="76"/>
      <c r="G110" s="76">
        <v>2</v>
      </c>
      <c r="H110" s="76"/>
      <c r="I110" s="76"/>
      <c r="J110" s="76">
        <v>2</v>
      </c>
      <c r="K110" s="76"/>
      <c r="L110" s="76"/>
      <c r="M110" s="76">
        <v>2</v>
      </c>
      <c r="N110" s="76"/>
      <c r="O110" s="76"/>
      <c r="P110" s="76">
        <v>4</v>
      </c>
      <c r="Q110" s="76"/>
    </row>
    <row r="111" spans="1:17" ht="17.25" customHeight="1" outlineLevel="1">
      <c r="A111" s="89">
        <f t="shared" si="3"/>
        <v>84</v>
      </c>
      <c r="B111" s="77" t="s">
        <v>662</v>
      </c>
      <c r="C111" s="75"/>
      <c r="D111" s="75" t="s">
        <v>530</v>
      </c>
      <c r="E111" s="72">
        <f t="shared" si="2"/>
        <v>2</v>
      </c>
      <c r="F111" s="76">
        <v>1</v>
      </c>
      <c r="G111" s="76"/>
      <c r="H111" s="76"/>
      <c r="I111" s="76"/>
      <c r="J111" s="76"/>
      <c r="K111" s="76"/>
      <c r="L111" s="76">
        <v>1</v>
      </c>
      <c r="M111" s="76"/>
      <c r="N111" s="76"/>
      <c r="O111" s="76"/>
      <c r="P111" s="76"/>
      <c r="Q111" s="76"/>
    </row>
    <row r="112" spans="1:17" ht="17.25" customHeight="1" outlineLevel="1">
      <c r="A112" s="89">
        <f t="shared" si="3"/>
        <v>85</v>
      </c>
      <c r="B112" s="77" t="s">
        <v>663</v>
      </c>
      <c r="C112" s="75"/>
      <c r="D112" s="75" t="s">
        <v>530</v>
      </c>
      <c r="E112" s="72">
        <f t="shared" si="2"/>
        <v>20</v>
      </c>
      <c r="F112" s="76"/>
      <c r="G112" s="76"/>
      <c r="H112" s="76">
        <v>10</v>
      </c>
      <c r="I112" s="76"/>
      <c r="J112" s="76"/>
      <c r="K112" s="76"/>
      <c r="L112" s="76"/>
      <c r="M112" s="76"/>
      <c r="N112" s="76"/>
      <c r="O112" s="76"/>
      <c r="P112" s="76"/>
      <c r="Q112" s="76">
        <v>10</v>
      </c>
    </row>
    <row r="113" spans="1:17" ht="17.25" customHeight="1" outlineLevel="1">
      <c r="A113" s="89">
        <f t="shared" si="3"/>
        <v>85</v>
      </c>
      <c r="B113" s="77" t="s">
        <v>664</v>
      </c>
      <c r="C113" s="75"/>
      <c r="D113" s="75" t="s">
        <v>530</v>
      </c>
      <c r="E113" s="72">
        <f t="shared" si="2"/>
        <v>1</v>
      </c>
      <c r="F113" s="76"/>
      <c r="G113" s="76"/>
      <c r="H113" s="76"/>
      <c r="I113" s="76"/>
      <c r="J113" s="76"/>
      <c r="K113" s="76"/>
      <c r="L113" s="76">
        <v>1</v>
      </c>
      <c r="M113" s="76"/>
      <c r="N113" s="76"/>
      <c r="O113" s="76"/>
      <c r="P113" s="76"/>
      <c r="Q113" s="76"/>
    </row>
    <row r="114" spans="1:17" ht="17.25" customHeight="1" outlineLevel="1">
      <c r="A114" s="89">
        <f t="shared" si="3"/>
        <v>86</v>
      </c>
      <c r="B114" s="77" t="s">
        <v>665</v>
      </c>
      <c r="C114" s="75"/>
      <c r="D114" s="75" t="s">
        <v>530</v>
      </c>
      <c r="E114" s="72">
        <f t="shared" si="2"/>
        <v>15</v>
      </c>
      <c r="F114" s="76"/>
      <c r="G114" s="76">
        <v>10</v>
      </c>
      <c r="H114" s="76"/>
      <c r="I114" s="76"/>
      <c r="J114" s="76"/>
      <c r="K114" s="76"/>
      <c r="L114" s="76"/>
      <c r="M114" s="76"/>
      <c r="N114" s="76">
        <v>5</v>
      </c>
      <c r="O114" s="76"/>
      <c r="P114" s="76"/>
      <c r="Q114" s="76"/>
    </row>
    <row r="115" spans="1:17" ht="17.25" customHeight="1" outlineLevel="1">
      <c r="A115" s="89">
        <f t="shared" si="3"/>
        <v>86</v>
      </c>
      <c r="B115" s="77" t="s">
        <v>666</v>
      </c>
      <c r="C115" s="75"/>
      <c r="D115" s="75" t="s">
        <v>530</v>
      </c>
      <c r="E115" s="72">
        <f t="shared" si="2"/>
        <v>1</v>
      </c>
      <c r="F115" s="76"/>
      <c r="G115" s="76"/>
      <c r="H115" s="76"/>
      <c r="I115" s="76"/>
      <c r="J115" s="76"/>
      <c r="K115" s="76">
        <v>1</v>
      </c>
      <c r="L115" s="76"/>
      <c r="M115" s="76"/>
      <c r="N115" s="76"/>
      <c r="O115" s="76"/>
      <c r="P115" s="76"/>
      <c r="Q115" s="76"/>
    </row>
    <row r="116" spans="1:17" ht="17.25" customHeight="1" outlineLevel="1">
      <c r="A116" s="89">
        <f t="shared" si="3"/>
        <v>87</v>
      </c>
      <c r="B116" s="77" t="s">
        <v>667</v>
      </c>
      <c r="C116" s="75"/>
      <c r="D116" s="75" t="s">
        <v>530</v>
      </c>
      <c r="E116" s="72">
        <f t="shared" si="2"/>
        <v>16</v>
      </c>
      <c r="F116" s="76">
        <v>5</v>
      </c>
      <c r="G116" s="76"/>
      <c r="H116" s="76"/>
      <c r="I116" s="76"/>
      <c r="J116" s="76"/>
      <c r="K116" s="76">
        <v>5</v>
      </c>
      <c r="L116" s="76"/>
      <c r="M116" s="76"/>
      <c r="N116" s="76"/>
      <c r="O116" s="76"/>
      <c r="P116" s="76">
        <v>6</v>
      </c>
      <c r="Q116" s="76"/>
    </row>
    <row r="117" spans="1:17" ht="17.25" customHeight="1" outlineLevel="1">
      <c r="A117" s="89">
        <f t="shared" si="3"/>
        <v>87</v>
      </c>
      <c r="B117" s="77" t="s">
        <v>668</v>
      </c>
      <c r="C117" s="75"/>
      <c r="D117" s="75" t="s">
        <v>530</v>
      </c>
      <c r="E117" s="72">
        <f t="shared" si="2"/>
        <v>1</v>
      </c>
      <c r="F117" s="76"/>
      <c r="G117" s="76"/>
      <c r="H117" s="76"/>
      <c r="I117" s="76"/>
      <c r="J117" s="76"/>
      <c r="K117" s="76"/>
      <c r="L117" s="76">
        <v>1</v>
      </c>
      <c r="M117" s="76"/>
      <c r="N117" s="76"/>
      <c r="O117" s="76"/>
      <c r="P117" s="76"/>
      <c r="Q117" s="76"/>
    </row>
    <row r="118" spans="1:17" ht="17.25" customHeight="1" outlineLevel="1">
      <c r="A118" s="89">
        <f t="shared" si="3"/>
        <v>88</v>
      </c>
      <c r="B118" s="77" t="s">
        <v>669</v>
      </c>
      <c r="C118" s="75"/>
      <c r="D118" s="75" t="s">
        <v>530</v>
      </c>
      <c r="E118" s="72">
        <f t="shared" si="2"/>
        <v>1</v>
      </c>
      <c r="F118" s="76"/>
      <c r="G118" s="76"/>
      <c r="H118" s="76"/>
      <c r="I118" s="76"/>
      <c r="J118" s="76"/>
      <c r="K118" s="76"/>
      <c r="L118" s="76">
        <v>1</v>
      </c>
      <c r="M118" s="76"/>
      <c r="N118" s="76"/>
      <c r="O118" s="76"/>
      <c r="P118" s="76"/>
      <c r="Q118" s="76"/>
    </row>
    <row r="119" spans="1:17" ht="17.25" customHeight="1" outlineLevel="1">
      <c r="A119" s="89">
        <f t="shared" si="3"/>
        <v>88</v>
      </c>
      <c r="B119" s="77" t="s">
        <v>670</v>
      </c>
      <c r="C119" s="75"/>
      <c r="D119" s="75" t="s">
        <v>530</v>
      </c>
      <c r="E119" s="72">
        <f t="shared" si="2"/>
        <v>15</v>
      </c>
      <c r="F119" s="76"/>
      <c r="G119" s="76">
        <v>5</v>
      </c>
      <c r="H119" s="76"/>
      <c r="I119" s="76"/>
      <c r="J119" s="76"/>
      <c r="K119" s="76"/>
      <c r="L119" s="76"/>
      <c r="M119" s="76">
        <v>10</v>
      </c>
      <c r="N119" s="76"/>
      <c r="O119" s="76"/>
      <c r="P119" s="76"/>
      <c r="Q119" s="76"/>
    </row>
    <row r="120" spans="1:17" ht="17.25" customHeight="1" outlineLevel="1">
      <c r="A120" s="89">
        <f t="shared" si="3"/>
        <v>89</v>
      </c>
      <c r="B120" s="77" t="s">
        <v>671</v>
      </c>
      <c r="C120" s="75"/>
      <c r="D120" s="75" t="s">
        <v>530</v>
      </c>
      <c r="E120" s="72">
        <f t="shared" si="2"/>
        <v>1</v>
      </c>
      <c r="F120" s="76"/>
      <c r="G120" s="76"/>
      <c r="H120" s="76"/>
      <c r="I120" s="76"/>
      <c r="J120" s="76"/>
      <c r="K120" s="76"/>
      <c r="L120" s="76"/>
      <c r="M120" s="76">
        <v>1</v>
      </c>
      <c r="N120" s="76"/>
      <c r="O120" s="76"/>
      <c r="P120" s="76"/>
      <c r="Q120" s="76"/>
    </row>
    <row r="121" spans="1:17" ht="17.25" customHeight="1" outlineLevel="1">
      <c r="A121" s="89">
        <f t="shared" si="3"/>
        <v>89</v>
      </c>
      <c r="B121" s="77" t="s">
        <v>672</v>
      </c>
      <c r="C121" s="75"/>
      <c r="D121" s="75" t="s">
        <v>530</v>
      </c>
      <c r="E121" s="72">
        <f t="shared" si="2"/>
        <v>5</v>
      </c>
      <c r="F121" s="76"/>
      <c r="G121" s="76"/>
      <c r="H121" s="76">
        <v>2</v>
      </c>
      <c r="I121" s="76"/>
      <c r="J121" s="76"/>
      <c r="K121" s="76"/>
      <c r="L121" s="76"/>
      <c r="M121" s="76"/>
      <c r="N121" s="76">
        <v>3</v>
      </c>
      <c r="O121" s="76"/>
      <c r="P121" s="76"/>
      <c r="Q121" s="76"/>
    </row>
    <row r="122" spans="1:17" ht="17.25" customHeight="1" outlineLevel="1">
      <c r="A122" s="89">
        <f t="shared" si="3"/>
        <v>90</v>
      </c>
      <c r="B122" s="74" t="s">
        <v>673</v>
      </c>
      <c r="C122" s="75"/>
      <c r="D122" s="75" t="s">
        <v>530</v>
      </c>
      <c r="E122" s="72">
        <f t="shared" si="2"/>
        <v>1</v>
      </c>
      <c r="F122" s="76">
        <v>1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1:17" ht="17.25" customHeight="1" outlineLevel="1">
      <c r="A123" s="89">
        <f t="shared" si="3"/>
        <v>90</v>
      </c>
      <c r="B123" s="74" t="s">
        <v>674</v>
      </c>
      <c r="C123" s="75"/>
      <c r="D123" s="75" t="s">
        <v>530</v>
      </c>
      <c r="E123" s="72">
        <f t="shared" si="2"/>
        <v>1</v>
      </c>
      <c r="F123" s="76"/>
      <c r="G123" s="76"/>
      <c r="H123" s="76"/>
      <c r="I123" s="76"/>
      <c r="J123" s="76"/>
      <c r="K123" s="76">
        <v>1</v>
      </c>
      <c r="L123" s="76"/>
      <c r="M123" s="76"/>
      <c r="N123" s="76"/>
      <c r="O123" s="76"/>
      <c r="P123" s="76"/>
      <c r="Q123" s="76"/>
    </row>
    <row r="124" spans="1:17" ht="17.25" customHeight="1" outlineLevel="1">
      <c r="A124" s="89">
        <f t="shared" si="3"/>
        <v>91</v>
      </c>
      <c r="B124" s="74" t="s">
        <v>675</v>
      </c>
      <c r="C124" s="75"/>
      <c r="D124" s="75" t="s">
        <v>530</v>
      </c>
      <c r="E124" s="72">
        <f t="shared" si="2"/>
        <v>100</v>
      </c>
      <c r="F124" s="76"/>
      <c r="G124" s="76">
        <v>40</v>
      </c>
      <c r="H124" s="76"/>
      <c r="I124" s="76"/>
      <c r="J124" s="76"/>
      <c r="K124" s="76">
        <v>40</v>
      </c>
      <c r="L124" s="76"/>
      <c r="M124" s="76"/>
      <c r="N124" s="76"/>
      <c r="O124" s="76">
        <v>20</v>
      </c>
      <c r="P124" s="76"/>
      <c r="Q124" s="76"/>
    </row>
    <row r="125" spans="1:17" ht="17.25" customHeight="1" outlineLevel="1">
      <c r="A125" s="89">
        <f t="shared" si="3"/>
        <v>91</v>
      </c>
      <c r="B125" s="74" t="s">
        <v>676</v>
      </c>
      <c r="C125" s="75"/>
      <c r="D125" s="75" t="s">
        <v>530</v>
      </c>
      <c r="E125" s="72">
        <f t="shared" si="2"/>
        <v>20</v>
      </c>
      <c r="F125" s="76">
        <v>10</v>
      </c>
      <c r="G125" s="76"/>
      <c r="H125" s="76"/>
      <c r="I125" s="76"/>
      <c r="J125" s="76"/>
      <c r="K125" s="76"/>
      <c r="L125" s="76"/>
      <c r="M125" s="76">
        <v>10</v>
      </c>
      <c r="N125" s="76"/>
      <c r="O125" s="76"/>
      <c r="P125" s="76"/>
      <c r="Q125" s="76"/>
    </row>
    <row r="126" spans="1:17" ht="17.25" customHeight="1" outlineLevel="1">
      <c r="A126" s="89">
        <f t="shared" si="3"/>
        <v>92</v>
      </c>
      <c r="B126" s="74" t="s">
        <v>691</v>
      </c>
      <c r="C126" s="75"/>
      <c r="D126" s="75" t="s">
        <v>530</v>
      </c>
      <c r="E126" s="72">
        <f t="shared" si="2"/>
        <v>1</v>
      </c>
      <c r="F126" s="76"/>
      <c r="G126" s="76"/>
      <c r="H126" s="76"/>
      <c r="I126" s="76"/>
      <c r="J126" s="76"/>
      <c r="K126" s="76">
        <v>1</v>
      </c>
      <c r="L126" s="76"/>
      <c r="M126" s="76"/>
      <c r="N126" s="76"/>
      <c r="O126" s="76"/>
      <c r="P126" s="76"/>
      <c r="Q126" s="76"/>
    </row>
    <row r="127" spans="1:17" ht="17.25" customHeight="1" outlineLevel="1">
      <c r="A127" s="89">
        <f t="shared" si="3"/>
        <v>92</v>
      </c>
      <c r="B127" s="74" t="s">
        <v>677</v>
      </c>
      <c r="C127" s="75"/>
      <c r="D127" s="75" t="s">
        <v>530</v>
      </c>
      <c r="E127" s="72">
        <f t="shared" si="2"/>
        <v>2</v>
      </c>
      <c r="F127" s="76"/>
      <c r="G127" s="76">
        <v>2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1:17" ht="17.25" customHeight="1" outlineLevel="1">
      <c r="A128" s="89">
        <f t="shared" si="3"/>
        <v>93</v>
      </c>
      <c r="B128" s="74" t="s">
        <v>678</v>
      </c>
      <c r="C128" s="75"/>
      <c r="D128" s="75" t="s">
        <v>530</v>
      </c>
      <c r="E128" s="72">
        <f t="shared" si="2"/>
        <v>10</v>
      </c>
      <c r="F128" s="76">
        <v>3</v>
      </c>
      <c r="G128" s="76"/>
      <c r="H128" s="76"/>
      <c r="I128" s="76">
        <v>2</v>
      </c>
      <c r="J128" s="76"/>
      <c r="K128" s="76"/>
      <c r="L128" s="76">
        <v>3</v>
      </c>
      <c r="M128" s="76"/>
      <c r="N128" s="76"/>
      <c r="O128" s="76"/>
      <c r="P128" s="76">
        <v>2</v>
      </c>
      <c r="Q128" s="76"/>
    </row>
    <row r="129" spans="1:17" ht="17.25" customHeight="1" outlineLevel="1">
      <c r="A129" s="89">
        <f t="shared" si="3"/>
        <v>93</v>
      </c>
      <c r="B129" s="74" t="s">
        <v>679</v>
      </c>
      <c r="C129" s="75"/>
      <c r="D129" s="75" t="s">
        <v>530</v>
      </c>
      <c r="E129" s="72">
        <f t="shared" si="2"/>
        <v>10</v>
      </c>
      <c r="F129" s="76">
        <v>3</v>
      </c>
      <c r="G129" s="76"/>
      <c r="H129" s="76"/>
      <c r="I129" s="76">
        <v>2</v>
      </c>
      <c r="J129" s="76"/>
      <c r="K129" s="76"/>
      <c r="L129" s="76">
        <v>3</v>
      </c>
      <c r="M129" s="76"/>
      <c r="N129" s="76"/>
      <c r="O129" s="76"/>
      <c r="P129" s="76">
        <v>2</v>
      </c>
      <c r="Q129" s="76"/>
    </row>
    <row r="130" spans="1:17" ht="17.25" customHeight="1" outlineLevel="1">
      <c r="A130" s="89">
        <f t="shared" si="3"/>
        <v>94</v>
      </c>
      <c r="B130" s="74" t="s">
        <v>692</v>
      </c>
      <c r="C130" s="75"/>
      <c r="D130" s="75" t="s">
        <v>530</v>
      </c>
      <c r="E130" s="72">
        <f t="shared" si="2"/>
        <v>1</v>
      </c>
      <c r="F130" s="76"/>
      <c r="G130" s="76"/>
      <c r="H130" s="76"/>
      <c r="I130" s="76"/>
      <c r="J130" s="76"/>
      <c r="K130" s="76"/>
      <c r="L130" s="76"/>
      <c r="M130" s="76"/>
      <c r="N130" s="76">
        <v>1</v>
      </c>
      <c r="O130" s="76"/>
      <c r="P130" s="76"/>
      <c r="Q130" s="76"/>
    </row>
    <row r="131" spans="1:17" ht="17.25" customHeight="1" outlineLevel="1">
      <c r="A131" s="89">
        <f t="shared" si="3"/>
        <v>94</v>
      </c>
      <c r="B131" s="74" t="s">
        <v>680</v>
      </c>
      <c r="C131" s="75"/>
      <c r="D131" s="75" t="s">
        <v>530</v>
      </c>
      <c r="E131" s="72">
        <f t="shared" si="2"/>
        <v>5</v>
      </c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>
        <v>5</v>
      </c>
    </row>
    <row r="132" spans="1:17" ht="17.25" customHeight="1" outlineLevel="1">
      <c r="A132" s="89">
        <f t="shared" si="3"/>
        <v>95</v>
      </c>
      <c r="B132" s="74" t="s">
        <v>681</v>
      </c>
      <c r="C132" s="75"/>
      <c r="D132" s="75" t="s">
        <v>530</v>
      </c>
      <c r="E132" s="72">
        <f t="shared" si="2"/>
        <v>1</v>
      </c>
      <c r="F132" s="76"/>
      <c r="G132" s="76"/>
      <c r="H132" s="76">
        <v>1</v>
      </c>
      <c r="I132" s="76"/>
      <c r="J132" s="76"/>
      <c r="K132" s="76"/>
      <c r="L132" s="76"/>
      <c r="M132" s="76"/>
      <c r="N132" s="76"/>
      <c r="O132" s="76"/>
      <c r="P132" s="76"/>
      <c r="Q132" s="76"/>
    </row>
    <row r="133" spans="1:17" ht="17.25" customHeight="1" outlineLevel="1">
      <c r="A133" s="89">
        <f t="shared" si="3"/>
        <v>95</v>
      </c>
      <c r="B133" s="74" t="s">
        <v>682</v>
      </c>
      <c r="C133" s="75"/>
      <c r="D133" s="75" t="s">
        <v>530</v>
      </c>
      <c r="E133" s="72">
        <f t="shared" si="2"/>
        <v>1</v>
      </c>
      <c r="F133" s="76"/>
      <c r="G133" s="76"/>
      <c r="H133" s="76"/>
      <c r="I133" s="76"/>
      <c r="J133" s="76"/>
      <c r="K133" s="76">
        <v>1</v>
      </c>
      <c r="L133" s="76"/>
      <c r="M133" s="76"/>
      <c r="N133" s="76"/>
      <c r="O133" s="76"/>
      <c r="P133" s="76"/>
      <c r="Q133" s="76"/>
    </row>
    <row r="134" spans="1:17" ht="17.25" customHeight="1" outlineLevel="1">
      <c r="A134" s="89">
        <f t="shared" si="3"/>
        <v>96</v>
      </c>
      <c r="B134" s="74" t="s">
        <v>693</v>
      </c>
      <c r="C134" s="75"/>
      <c r="D134" s="75" t="s">
        <v>530</v>
      </c>
      <c r="E134" s="72">
        <f t="shared" si="2"/>
        <v>1</v>
      </c>
      <c r="F134" s="76"/>
      <c r="G134" s="76"/>
      <c r="H134" s="76">
        <v>1</v>
      </c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1:17" ht="17.25" customHeight="1" outlineLevel="1">
      <c r="A135" s="89">
        <f t="shared" si="3"/>
        <v>96</v>
      </c>
      <c r="B135" s="74" t="s">
        <v>694</v>
      </c>
      <c r="C135" s="75"/>
      <c r="D135" s="75" t="s">
        <v>530</v>
      </c>
      <c r="E135" s="72">
        <f t="shared" si="2"/>
        <v>8</v>
      </c>
      <c r="F135" s="76"/>
      <c r="G135" s="76"/>
      <c r="H135" s="76">
        <v>4</v>
      </c>
      <c r="I135" s="76"/>
      <c r="J135" s="76"/>
      <c r="K135" s="76"/>
      <c r="L135" s="76"/>
      <c r="M135" s="76"/>
      <c r="N135" s="76">
        <v>4</v>
      </c>
      <c r="O135" s="76"/>
      <c r="P135" s="76"/>
      <c r="Q135" s="76"/>
    </row>
    <row r="136" spans="1:17" ht="17.25" customHeight="1" outlineLevel="1">
      <c r="A136" s="89">
        <f t="shared" si="3"/>
        <v>97</v>
      </c>
      <c r="B136" s="74" t="s">
        <v>683</v>
      </c>
      <c r="C136" s="75"/>
      <c r="D136" s="75" t="s">
        <v>530</v>
      </c>
      <c r="E136" s="72">
        <f t="shared" si="2"/>
        <v>2</v>
      </c>
      <c r="F136" s="76"/>
      <c r="G136" s="76"/>
      <c r="H136" s="76">
        <v>1</v>
      </c>
      <c r="I136" s="76"/>
      <c r="J136" s="76"/>
      <c r="K136" s="76"/>
      <c r="L136" s="76"/>
      <c r="M136" s="76"/>
      <c r="N136" s="76">
        <v>1</v>
      </c>
      <c r="O136" s="76"/>
      <c r="P136" s="76"/>
      <c r="Q136" s="76"/>
    </row>
    <row r="137" spans="1:17" ht="17.25" customHeight="1" outlineLevel="1">
      <c r="A137" s="89">
        <f t="shared" si="3"/>
        <v>97</v>
      </c>
      <c r="B137" s="74" t="s">
        <v>684</v>
      </c>
      <c r="C137" s="75"/>
      <c r="D137" s="75" t="s">
        <v>530</v>
      </c>
      <c r="E137" s="72">
        <f t="shared" si="2"/>
        <v>2</v>
      </c>
      <c r="F137" s="76"/>
      <c r="G137" s="76">
        <v>1</v>
      </c>
      <c r="H137" s="76"/>
      <c r="I137" s="76"/>
      <c r="J137" s="76"/>
      <c r="K137" s="76"/>
      <c r="L137" s="76"/>
      <c r="M137" s="76"/>
      <c r="N137" s="76"/>
      <c r="O137" s="76"/>
      <c r="P137" s="76"/>
      <c r="Q137" s="76">
        <v>1</v>
      </c>
    </row>
    <row r="138" spans="1:17" ht="17.25" customHeight="1" outlineLevel="1">
      <c r="A138" s="89">
        <f t="shared" ref="A138:A144" si="4">A136+1</f>
        <v>98</v>
      </c>
      <c r="B138" s="74" t="s">
        <v>685</v>
      </c>
      <c r="C138" s="75"/>
      <c r="D138" s="75" t="s">
        <v>530</v>
      </c>
      <c r="E138" s="72">
        <f t="shared" ref="E138:E191" si="5">SUM(F138:Q138)</f>
        <v>1</v>
      </c>
      <c r="F138" s="76"/>
      <c r="G138" s="76"/>
      <c r="H138" s="76"/>
      <c r="I138" s="76"/>
      <c r="J138" s="76"/>
      <c r="K138" s="76"/>
      <c r="L138" s="76"/>
      <c r="M138" s="76"/>
      <c r="N138" s="76"/>
      <c r="O138" s="76">
        <v>1</v>
      </c>
      <c r="P138" s="76"/>
      <c r="Q138" s="76"/>
    </row>
    <row r="139" spans="1:17" ht="17.25" customHeight="1" outlineLevel="1">
      <c r="A139" s="89">
        <f t="shared" si="4"/>
        <v>98</v>
      </c>
      <c r="B139" s="74" t="s">
        <v>686</v>
      </c>
      <c r="C139" s="75"/>
      <c r="D139" s="75" t="s">
        <v>530</v>
      </c>
      <c r="E139" s="72">
        <f t="shared" si="5"/>
        <v>1</v>
      </c>
      <c r="F139" s="76"/>
      <c r="G139" s="76"/>
      <c r="H139" s="76"/>
      <c r="I139" s="76"/>
      <c r="J139" s="76"/>
      <c r="K139" s="76"/>
      <c r="L139" s="76"/>
      <c r="M139" s="76"/>
      <c r="N139" s="76"/>
      <c r="O139" s="76">
        <v>1</v>
      </c>
      <c r="P139" s="76"/>
      <c r="Q139" s="76"/>
    </row>
    <row r="140" spans="1:17" ht="17.25" customHeight="1" outlineLevel="1">
      <c r="A140" s="89">
        <f t="shared" si="4"/>
        <v>99</v>
      </c>
      <c r="B140" s="74" t="s">
        <v>695</v>
      </c>
      <c r="C140" s="75"/>
      <c r="D140" s="75" t="s">
        <v>530</v>
      </c>
      <c r="E140" s="72">
        <f t="shared" si="5"/>
        <v>1</v>
      </c>
      <c r="F140" s="76">
        <v>1</v>
      </c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</row>
    <row r="141" spans="1:17" ht="17.25" customHeight="1" outlineLevel="1">
      <c r="A141" s="89">
        <f t="shared" si="4"/>
        <v>99</v>
      </c>
      <c r="B141" s="74" t="s">
        <v>696</v>
      </c>
      <c r="C141" s="75"/>
      <c r="D141" s="75" t="s">
        <v>530</v>
      </c>
      <c r="E141" s="72">
        <f t="shared" si="5"/>
        <v>1</v>
      </c>
      <c r="F141" s="76"/>
      <c r="G141" s="76"/>
      <c r="H141" s="76">
        <v>1</v>
      </c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ht="17.25" customHeight="1" outlineLevel="1">
      <c r="A142" s="89">
        <f t="shared" si="4"/>
        <v>100</v>
      </c>
      <c r="B142" s="74" t="s">
        <v>687</v>
      </c>
      <c r="C142" s="75"/>
      <c r="D142" s="75" t="s">
        <v>530</v>
      </c>
      <c r="E142" s="72">
        <f t="shared" si="5"/>
        <v>2</v>
      </c>
      <c r="F142" s="76">
        <v>1</v>
      </c>
      <c r="G142" s="76"/>
      <c r="H142" s="76"/>
      <c r="I142" s="76"/>
      <c r="J142" s="76"/>
      <c r="K142" s="76"/>
      <c r="L142" s="76"/>
      <c r="M142" s="76"/>
      <c r="N142" s="76">
        <v>1</v>
      </c>
      <c r="O142" s="76"/>
      <c r="P142" s="76"/>
      <c r="Q142" s="76"/>
    </row>
    <row r="143" spans="1:17" ht="17.25" customHeight="1" outlineLevel="1">
      <c r="A143" s="89">
        <f t="shared" si="4"/>
        <v>100</v>
      </c>
      <c r="B143" s="74" t="s">
        <v>697</v>
      </c>
      <c r="C143" s="75"/>
      <c r="D143" s="75" t="s">
        <v>530</v>
      </c>
      <c r="E143" s="72">
        <f t="shared" si="5"/>
        <v>1</v>
      </c>
      <c r="F143" s="76"/>
      <c r="G143" s="76"/>
      <c r="H143" s="76"/>
      <c r="I143" s="76"/>
      <c r="J143" s="76"/>
      <c r="K143" s="76"/>
      <c r="L143" s="76">
        <v>1</v>
      </c>
      <c r="M143" s="76"/>
      <c r="N143" s="76"/>
      <c r="O143" s="76"/>
      <c r="P143" s="76"/>
      <c r="Q143" s="76"/>
    </row>
    <row r="144" spans="1:17" ht="17.25" customHeight="1" outlineLevel="1">
      <c r="A144" s="101">
        <f t="shared" si="4"/>
        <v>101</v>
      </c>
      <c r="B144" s="78" t="s">
        <v>689</v>
      </c>
      <c r="C144" s="79"/>
      <c r="D144" s="79" t="s">
        <v>530</v>
      </c>
      <c r="E144" s="72">
        <f t="shared" si="5"/>
        <v>1</v>
      </c>
      <c r="F144" s="80"/>
      <c r="G144" s="80"/>
      <c r="H144" s="80"/>
      <c r="I144" s="80">
        <v>1</v>
      </c>
      <c r="J144" s="80"/>
      <c r="K144" s="80"/>
      <c r="L144" s="80"/>
      <c r="M144" s="80"/>
      <c r="N144" s="80"/>
      <c r="O144" s="80"/>
      <c r="P144" s="80"/>
      <c r="Q144" s="80"/>
    </row>
    <row r="145" spans="1:17" ht="17.25" customHeight="1">
      <c r="A145" s="492" t="s">
        <v>178</v>
      </c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</row>
    <row r="146" spans="1:17" ht="17.25" customHeight="1" outlineLevel="1">
      <c r="A146" s="88">
        <f>A144+1</f>
        <v>102</v>
      </c>
      <c r="B146" s="81" t="s">
        <v>698</v>
      </c>
      <c r="C146" s="71"/>
      <c r="D146" s="71" t="s">
        <v>530</v>
      </c>
      <c r="E146" s="72">
        <f t="shared" si="5"/>
        <v>1</v>
      </c>
      <c r="F146" s="73"/>
      <c r="G146" s="73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1:17" ht="17.25" customHeight="1" outlineLevel="1">
      <c r="A147" s="89">
        <f>A146+1</f>
        <v>103</v>
      </c>
      <c r="B147" s="77" t="s">
        <v>671</v>
      </c>
      <c r="C147" s="75"/>
      <c r="D147" s="75" t="s">
        <v>530</v>
      </c>
      <c r="E147" s="72">
        <f t="shared" si="5"/>
        <v>1</v>
      </c>
      <c r="F147" s="76"/>
      <c r="G147" s="76"/>
      <c r="H147" s="76"/>
      <c r="I147" s="76"/>
      <c r="J147" s="76"/>
      <c r="K147" s="76"/>
      <c r="L147" s="76"/>
      <c r="M147" s="76">
        <v>1</v>
      </c>
      <c r="N147" s="76"/>
      <c r="O147" s="76"/>
      <c r="P147" s="76"/>
      <c r="Q147" s="76"/>
    </row>
    <row r="148" spans="1:17" ht="17.25" customHeight="1" outlineLevel="1">
      <c r="A148" s="89">
        <f t="shared" ref="A148:A190" si="6">A147+1</f>
        <v>104</v>
      </c>
      <c r="B148" s="77" t="s">
        <v>628</v>
      </c>
      <c r="C148" s="75"/>
      <c r="D148" s="75" t="s">
        <v>530</v>
      </c>
      <c r="E148" s="72">
        <f t="shared" si="5"/>
        <v>1</v>
      </c>
      <c r="F148" s="76"/>
      <c r="G148" s="76"/>
      <c r="H148" s="76">
        <v>1</v>
      </c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ht="17.25" customHeight="1" outlineLevel="1">
      <c r="A149" s="89">
        <f t="shared" si="6"/>
        <v>105</v>
      </c>
      <c r="B149" s="77" t="s">
        <v>699</v>
      </c>
      <c r="C149" s="75"/>
      <c r="D149" s="75" t="s">
        <v>530</v>
      </c>
      <c r="E149" s="72">
        <f t="shared" si="5"/>
        <v>1</v>
      </c>
      <c r="F149" s="76"/>
      <c r="G149" s="76"/>
      <c r="H149" s="76"/>
      <c r="I149" s="76"/>
      <c r="J149" s="76"/>
      <c r="K149" s="76"/>
      <c r="L149" s="76"/>
      <c r="M149" s="76">
        <v>1</v>
      </c>
      <c r="N149" s="76"/>
      <c r="O149" s="76"/>
      <c r="P149" s="76"/>
      <c r="Q149" s="76"/>
    </row>
    <row r="150" spans="1:17" ht="17.25" customHeight="1" outlineLevel="1">
      <c r="A150" s="89">
        <f t="shared" si="6"/>
        <v>106</v>
      </c>
      <c r="B150" s="77" t="s">
        <v>643</v>
      </c>
      <c r="C150" s="75"/>
      <c r="D150" s="75" t="s">
        <v>530</v>
      </c>
      <c r="E150" s="72">
        <f t="shared" si="5"/>
        <v>1</v>
      </c>
      <c r="F150" s="76">
        <v>1</v>
      </c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1:17" ht="17.25" customHeight="1" outlineLevel="1">
      <c r="A151" s="89">
        <f t="shared" si="6"/>
        <v>107</v>
      </c>
      <c r="B151" s="77" t="s">
        <v>626</v>
      </c>
      <c r="C151" s="75"/>
      <c r="D151" s="75" t="s">
        <v>530</v>
      </c>
      <c r="E151" s="72">
        <f t="shared" si="5"/>
        <v>1</v>
      </c>
      <c r="F151" s="76"/>
      <c r="G151" s="76"/>
      <c r="H151" s="76"/>
      <c r="I151" s="76"/>
      <c r="J151" s="76">
        <v>1</v>
      </c>
      <c r="K151" s="76"/>
      <c r="L151" s="76"/>
      <c r="M151" s="76"/>
      <c r="N151" s="76"/>
      <c r="O151" s="76"/>
      <c r="P151" s="76"/>
      <c r="Q151" s="76"/>
    </row>
    <row r="152" spans="1:17" ht="17.25" customHeight="1" outlineLevel="1">
      <c r="A152" s="89">
        <f t="shared" si="6"/>
        <v>108</v>
      </c>
      <c r="B152" s="77" t="s">
        <v>700</v>
      </c>
      <c r="C152" s="75"/>
      <c r="D152" s="75" t="s">
        <v>530</v>
      </c>
      <c r="E152" s="72">
        <f t="shared" si="5"/>
        <v>1</v>
      </c>
      <c r="F152" s="76"/>
      <c r="G152" s="76"/>
      <c r="H152" s="76"/>
      <c r="I152" s="76"/>
      <c r="J152" s="76"/>
      <c r="K152" s="76"/>
      <c r="L152" s="76"/>
      <c r="M152" s="76"/>
      <c r="N152" s="76">
        <v>1</v>
      </c>
      <c r="O152" s="76"/>
      <c r="P152" s="76"/>
      <c r="Q152" s="76"/>
    </row>
    <row r="153" spans="1:17" ht="17.25" customHeight="1" outlineLevel="1">
      <c r="A153" s="89">
        <f t="shared" si="6"/>
        <v>109</v>
      </c>
      <c r="B153" s="77" t="s">
        <v>635</v>
      </c>
      <c r="C153" s="75"/>
      <c r="D153" s="75" t="s">
        <v>530</v>
      </c>
      <c r="E153" s="72">
        <f t="shared" si="5"/>
        <v>1</v>
      </c>
      <c r="F153" s="76"/>
      <c r="G153" s="76"/>
      <c r="H153" s="76">
        <v>1</v>
      </c>
      <c r="I153" s="76"/>
      <c r="J153" s="76"/>
      <c r="K153" s="76"/>
      <c r="L153" s="76"/>
      <c r="M153" s="76"/>
      <c r="N153" s="76"/>
      <c r="O153" s="76"/>
      <c r="P153" s="76"/>
      <c r="Q153" s="76"/>
    </row>
    <row r="154" spans="1:17" ht="17.25" customHeight="1" outlineLevel="1">
      <c r="A154" s="89">
        <f t="shared" si="6"/>
        <v>110</v>
      </c>
      <c r="B154" s="77" t="s">
        <v>701</v>
      </c>
      <c r="C154" s="75"/>
      <c r="D154" s="75" t="s">
        <v>530</v>
      </c>
      <c r="E154" s="72">
        <f t="shared" si="5"/>
        <v>1</v>
      </c>
      <c r="F154" s="76"/>
      <c r="G154" s="76"/>
      <c r="H154" s="76"/>
      <c r="I154" s="76"/>
      <c r="J154" s="76">
        <v>1</v>
      </c>
      <c r="K154" s="76"/>
      <c r="L154" s="76"/>
      <c r="M154" s="76"/>
      <c r="N154" s="76"/>
      <c r="O154" s="76"/>
      <c r="P154" s="76"/>
      <c r="Q154" s="76"/>
    </row>
    <row r="155" spans="1:17" ht="17.25" customHeight="1" outlineLevel="1">
      <c r="A155" s="89">
        <f t="shared" si="6"/>
        <v>111</v>
      </c>
      <c r="B155" s="77" t="s">
        <v>702</v>
      </c>
      <c r="C155" s="75"/>
      <c r="D155" s="75" t="s">
        <v>530</v>
      </c>
      <c r="E155" s="72">
        <f t="shared" si="5"/>
        <v>1</v>
      </c>
      <c r="F155" s="76"/>
      <c r="G155" s="76">
        <v>1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1:17" ht="17.25" customHeight="1" outlineLevel="1">
      <c r="A156" s="89">
        <f t="shared" si="6"/>
        <v>112</v>
      </c>
      <c r="B156" s="77" t="s">
        <v>685</v>
      </c>
      <c r="C156" s="75"/>
      <c r="D156" s="75" t="s">
        <v>530</v>
      </c>
      <c r="E156" s="72">
        <f t="shared" si="5"/>
        <v>1</v>
      </c>
      <c r="F156" s="76"/>
      <c r="G156" s="76">
        <v>1</v>
      </c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1:17" ht="17.25" customHeight="1" outlineLevel="1">
      <c r="A157" s="89">
        <f t="shared" si="6"/>
        <v>113</v>
      </c>
      <c r="B157" s="77" t="s">
        <v>703</v>
      </c>
      <c r="C157" s="75"/>
      <c r="D157" s="75" t="s">
        <v>530</v>
      </c>
      <c r="E157" s="72">
        <f t="shared" si="5"/>
        <v>1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>
        <v>1</v>
      </c>
      <c r="P157" s="76"/>
      <c r="Q157" s="76"/>
    </row>
    <row r="158" spans="1:17" ht="17.25" customHeight="1" outlineLevel="1">
      <c r="A158" s="89">
        <f t="shared" si="6"/>
        <v>114</v>
      </c>
      <c r="B158" s="77" t="s">
        <v>704</v>
      </c>
      <c r="C158" s="75"/>
      <c r="D158" s="75" t="s">
        <v>530</v>
      </c>
      <c r="E158" s="72">
        <f t="shared" si="5"/>
        <v>1</v>
      </c>
      <c r="F158" s="76"/>
      <c r="G158" s="76">
        <v>1</v>
      </c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17.25" customHeight="1" outlineLevel="1">
      <c r="A159" s="89">
        <f t="shared" si="6"/>
        <v>115</v>
      </c>
      <c r="B159" s="77" t="s">
        <v>705</v>
      </c>
      <c r="C159" s="75"/>
      <c r="D159" s="75" t="s">
        <v>530</v>
      </c>
      <c r="E159" s="72">
        <f t="shared" si="5"/>
        <v>1</v>
      </c>
      <c r="F159" s="76"/>
      <c r="G159" s="76"/>
      <c r="H159" s="76"/>
      <c r="I159" s="76"/>
      <c r="J159" s="76">
        <v>1</v>
      </c>
      <c r="K159" s="76"/>
      <c r="L159" s="76"/>
      <c r="M159" s="76"/>
      <c r="N159" s="76"/>
      <c r="O159" s="76"/>
      <c r="P159" s="76"/>
      <c r="Q159" s="76"/>
    </row>
    <row r="160" spans="1:17" ht="17.25" customHeight="1" outlineLevel="1">
      <c r="A160" s="89">
        <f t="shared" si="6"/>
        <v>116</v>
      </c>
      <c r="B160" s="77" t="s">
        <v>706</v>
      </c>
      <c r="C160" s="75"/>
      <c r="D160" s="75" t="s">
        <v>530</v>
      </c>
      <c r="E160" s="72">
        <f t="shared" si="5"/>
        <v>2</v>
      </c>
      <c r="F160" s="76"/>
      <c r="G160" s="76">
        <v>1</v>
      </c>
      <c r="H160" s="76"/>
      <c r="I160" s="76"/>
      <c r="J160" s="76"/>
      <c r="K160" s="76"/>
      <c r="L160" s="76"/>
      <c r="M160" s="76"/>
      <c r="N160" s="76"/>
      <c r="O160" s="76">
        <v>1</v>
      </c>
      <c r="P160" s="76"/>
      <c r="Q160" s="76"/>
    </row>
    <row r="161" spans="1:17" ht="17.25" customHeight="1" outlineLevel="1">
      <c r="A161" s="89">
        <f t="shared" si="6"/>
        <v>117</v>
      </c>
      <c r="B161" s="77" t="s">
        <v>707</v>
      </c>
      <c r="C161" s="75"/>
      <c r="D161" s="75" t="s">
        <v>530</v>
      </c>
      <c r="E161" s="72">
        <f t="shared" si="5"/>
        <v>2</v>
      </c>
      <c r="F161" s="76"/>
      <c r="G161" s="76">
        <v>1</v>
      </c>
      <c r="H161" s="76"/>
      <c r="I161" s="76"/>
      <c r="J161" s="76"/>
      <c r="K161" s="76"/>
      <c r="L161" s="76"/>
      <c r="M161" s="76"/>
      <c r="N161" s="76"/>
      <c r="O161" s="76">
        <v>1</v>
      </c>
      <c r="P161" s="76"/>
      <c r="Q161" s="76"/>
    </row>
    <row r="162" spans="1:17" ht="17.25" customHeight="1" outlineLevel="1">
      <c r="A162" s="89">
        <f t="shared" si="6"/>
        <v>118</v>
      </c>
      <c r="B162" s="82" t="s">
        <v>708</v>
      </c>
      <c r="C162" s="75"/>
      <c r="D162" s="75" t="s">
        <v>530</v>
      </c>
      <c r="E162" s="72">
        <f t="shared" si="5"/>
        <v>4</v>
      </c>
      <c r="F162" s="76"/>
      <c r="G162" s="76">
        <v>2</v>
      </c>
      <c r="H162" s="76"/>
      <c r="I162" s="76"/>
      <c r="J162" s="76"/>
      <c r="K162" s="76"/>
      <c r="L162" s="76"/>
      <c r="M162" s="76"/>
      <c r="N162" s="76"/>
      <c r="O162" s="76">
        <v>2</v>
      </c>
      <c r="P162" s="76"/>
      <c r="Q162" s="76"/>
    </row>
    <row r="163" spans="1:17" ht="17.25" customHeight="1" outlineLevel="1">
      <c r="A163" s="89">
        <f t="shared" si="6"/>
        <v>119</v>
      </c>
      <c r="B163" s="82" t="s">
        <v>709</v>
      </c>
      <c r="C163" s="75"/>
      <c r="D163" s="75" t="s">
        <v>530</v>
      </c>
      <c r="E163" s="72">
        <f t="shared" si="5"/>
        <v>3</v>
      </c>
      <c r="F163" s="76"/>
      <c r="G163" s="76">
        <v>1</v>
      </c>
      <c r="H163" s="76"/>
      <c r="I163" s="76"/>
      <c r="J163" s="76"/>
      <c r="K163" s="76"/>
      <c r="L163" s="76"/>
      <c r="M163" s="76"/>
      <c r="N163" s="76"/>
      <c r="O163" s="76">
        <v>2</v>
      </c>
      <c r="P163" s="76"/>
      <c r="Q163" s="76"/>
    </row>
    <row r="164" spans="1:17" ht="17.25" customHeight="1" outlineLevel="1">
      <c r="A164" s="89">
        <f t="shared" si="6"/>
        <v>120</v>
      </c>
      <c r="B164" s="82" t="s">
        <v>710</v>
      </c>
      <c r="C164" s="75"/>
      <c r="D164" s="75" t="s">
        <v>530</v>
      </c>
      <c r="E164" s="72">
        <f t="shared" si="5"/>
        <v>1</v>
      </c>
      <c r="F164" s="76"/>
      <c r="G164" s="76"/>
      <c r="H164" s="76"/>
      <c r="I164" s="76"/>
      <c r="J164" s="76">
        <v>1</v>
      </c>
      <c r="K164" s="76"/>
      <c r="L164" s="76"/>
      <c r="M164" s="76"/>
      <c r="N164" s="76"/>
      <c r="O164" s="76"/>
      <c r="P164" s="76"/>
      <c r="Q164" s="76"/>
    </row>
    <row r="165" spans="1:17" ht="17.25" customHeight="1" outlineLevel="1">
      <c r="A165" s="89">
        <f t="shared" si="6"/>
        <v>121</v>
      </c>
      <c r="B165" s="82" t="s">
        <v>711</v>
      </c>
      <c r="C165" s="75"/>
      <c r="D165" s="75" t="s">
        <v>530</v>
      </c>
      <c r="E165" s="72">
        <f t="shared" si="5"/>
        <v>1</v>
      </c>
      <c r="F165" s="76"/>
      <c r="G165" s="76"/>
      <c r="H165" s="76"/>
      <c r="I165" s="76"/>
      <c r="J165" s="76"/>
      <c r="K165" s="76"/>
      <c r="L165" s="76"/>
      <c r="M165" s="76"/>
      <c r="N165" s="76">
        <v>1</v>
      </c>
      <c r="O165" s="76"/>
      <c r="P165" s="76"/>
      <c r="Q165" s="76"/>
    </row>
    <row r="166" spans="1:17" ht="17.25" customHeight="1" outlineLevel="1">
      <c r="A166" s="89">
        <f t="shared" si="6"/>
        <v>122</v>
      </c>
      <c r="B166" s="82" t="s">
        <v>712</v>
      </c>
      <c r="C166" s="75"/>
      <c r="D166" s="75" t="s">
        <v>530</v>
      </c>
      <c r="E166" s="72">
        <f t="shared" si="5"/>
        <v>1</v>
      </c>
      <c r="F166" s="76">
        <v>1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17.25" customHeight="1" outlineLevel="1">
      <c r="A167" s="89">
        <f t="shared" si="6"/>
        <v>123</v>
      </c>
      <c r="B167" s="82" t="s">
        <v>713</v>
      </c>
      <c r="C167" s="75"/>
      <c r="D167" s="75" t="s">
        <v>530</v>
      </c>
      <c r="E167" s="72">
        <f t="shared" si="5"/>
        <v>2</v>
      </c>
      <c r="F167" s="76"/>
      <c r="G167" s="76">
        <v>1</v>
      </c>
      <c r="H167" s="76"/>
      <c r="I167" s="76"/>
      <c r="J167" s="76"/>
      <c r="K167" s="76"/>
      <c r="L167" s="76"/>
      <c r="M167" s="76"/>
      <c r="N167" s="76"/>
      <c r="O167" s="76">
        <v>1</v>
      </c>
      <c r="P167" s="76"/>
      <c r="Q167" s="76"/>
    </row>
    <row r="168" spans="1:17" ht="17.25" customHeight="1" outlineLevel="1">
      <c r="A168" s="89">
        <f t="shared" si="6"/>
        <v>124</v>
      </c>
      <c r="B168" s="82" t="s">
        <v>714</v>
      </c>
      <c r="C168" s="75"/>
      <c r="D168" s="75" t="s">
        <v>530</v>
      </c>
      <c r="E168" s="72">
        <f t="shared" si="5"/>
        <v>1</v>
      </c>
      <c r="F168" s="76"/>
      <c r="G168" s="76"/>
      <c r="H168" s="76"/>
      <c r="I168" s="76"/>
      <c r="J168" s="76">
        <v>1</v>
      </c>
      <c r="K168" s="76"/>
      <c r="L168" s="76"/>
      <c r="M168" s="76"/>
      <c r="N168" s="76"/>
      <c r="O168" s="76"/>
      <c r="P168" s="76"/>
      <c r="Q168" s="76"/>
    </row>
    <row r="169" spans="1:17" ht="17.25" customHeight="1" outlineLevel="1">
      <c r="A169" s="89">
        <f t="shared" si="6"/>
        <v>125</v>
      </c>
      <c r="B169" s="82" t="s">
        <v>715</v>
      </c>
      <c r="C169" s="75"/>
      <c r="D169" s="75" t="s">
        <v>530</v>
      </c>
      <c r="E169" s="72">
        <f t="shared" si="5"/>
        <v>1</v>
      </c>
      <c r="F169" s="76"/>
      <c r="G169" s="76">
        <v>1</v>
      </c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ht="17.25" customHeight="1" outlineLevel="1">
      <c r="A170" s="89">
        <f t="shared" si="6"/>
        <v>126</v>
      </c>
      <c r="B170" s="82" t="s">
        <v>716</v>
      </c>
      <c r="C170" s="75"/>
      <c r="D170" s="75" t="s">
        <v>530</v>
      </c>
      <c r="E170" s="72">
        <f t="shared" si="5"/>
        <v>1</v>
      </c>
      <c r="F170" s="76"/>
      <c r="G170" s="76"/>
      <c r="H170" s="76"/>
      <c r="I170" s="76"/>
      <c r="J170" s="76"/>
      <c r="K170" s="76"/>
      <c r="L170" s="76"/>
      <c r="M170" s="76"/>
      <c r="N170" s="76"/>
      <c r="O170" s="76">
        <v>1</v>
      </c>
      <c r="P170" s="76"/>
      <c r="Q170" s="76"/>
    </row>
    <row r="171" spans="1:17" ht="17.25" customHeight="1" outlineLevel="1">
      <c r="A171" s="89">
        <f t="shared" si="6"/>
        <v>127</v>
      </c>
      <c r="B171" s="82" t="s">
        <v>717</v>
      </c>
      <c r="C171" s="75"/>
      <c r="D171" s="75" t="s">
        <v>530</v>
      </c>
      <c r="E171" s="72">
        <f t="shared" si="5"/>
        <v>4</v>
      </c>
      <c r="F171" s="76"/>
      <c r="G171" s="76">
        <v>1</v>
      </c>
      <c r="H171" s="76"/>
      <c r="I171" s="76"/>
      <c r="J171" s="76">
        <v>1</v>
      </c>
      <c r="K171" s="76"/>
      <c r="L171" s="76">
        <v>1</v>
      </c>
      <c r="M171" s="76"/>
      <c r="N171" s="76"/>
      <c r="O171" s="76"/>
      <c r="P171" s="76">
        <v>1</v>
      </c>
      <c r="Q171" s="76"/>
    </row>
    <row r="172" spans="1:17" ht="17.25" customHeight="1" outlineLevel="1">
      <c r="A172" s="89">
        <f t="shared" si="6"/>
        <v>128</v>
      </c>
      <c r="B172" s="82" t="s">
        <v>718</v>
      </c>
      <c r="C172" s="75"/>
      <c r="D172" s="75" t="s">
        <v>530</v>
      </c>
      <c r="E172" s="72">
        <f t="shared" si="5"/>
        <v>1</v>
      </c>
      <c r="F172" s="76"/>
      <c r="G172" s="76"/>
      <c r="H172" s="76"/>
      <c r="I172" s="76"/>
      <c r="J172" s="76"/>
      <c r="K172" s="76"/>
      <c r="L172" s="76"/>
      <c r="M172" s="76"/>
      <c r="N172" s="76">
        <v>1</v>
      </c>
      <c r="O172" s="76"/>
      <c r="P172" s="76"/>
      <c r="Q172" s="76"/>
    </row>
    <row r="173" spans="1:17" ht="17.25" customHeight="1" outlineLevel="1">
      <c r="A173" s="89">
        <f t="shared" si="6"/>
        <v>129</v>
      </c>
      <c r="B173" s="82" t="s">
        <v>719</v>
      </c>
      <c r="C173" s="75"/>
      <c r="D173" s="75" t="s">
        <v>530</v>
      </c>
      <c r="E173" s="72">
        <f t="shared" si="5"/>
        <v>1</v>
      </c>
      <c r="F173" s="76">
        <v>1</v>
      </c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</row>
    <row r="174" spans="1:17" ht="17.25" customHeight="1" outlineLevel="1">
      <c r="A174" s="89">
        <f t="shared" si="6"/>
        <v>130</v>
      </c>
      <c r="B174" s="82" t="s">
        <v>720</v>
      </c>
      <c r="C174" s="75"/>
      <c r="D174" s="75" t="s">
        <v>530</v>
      </c>
      <c r="E174" s="72">
        <f t="shared" si="5"/>
        <v>1</v>
      </c>
      <c r="F174" s="76"/>
      <c r="G174" s="76"/>
      <c r="H174" s="76"/>
      <c r="I174" s="76"/>
      <c r="J174" s="76"/>
      <c r="K174" s="76"/>
      <c r="L174" s="76"/>
      <c r="M174" s="76">
        <v>1</v>
      </c>
      <c r="N174" s="76"/>
      <c r="O174" s="76"/>
      <c r="P174" s="76"/>
      <c r="Q174" s="76"/>
    </row>
    <row r="175" spans="1:17" ht="17.25" customHeight="1" outlineLevel="1">
      <c r="A175" s="89">
        <f t="shared" si="6"/>
        <v>131</v>
      </c>
      <c r="B175" s="82" t="s">
        <v>721</v>
      </c>
      <c r="C175" s="75"/>
      <c r="D175" s="75" t="s">
        <v>530</v>
      </c>
      <c r="E175" s="72">
        <f t="shared" si="5"/>
        <v>1</v>
      </c>
      <c r="F175" s="76">
        <v>1</v>
      </c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</row>
    <row r="176" spans="1:17" ht="17.25" customHeight="1" outlineLevel="1">
      <c r="A176" s="89">
        <f t="shared" si="6"/>
        <v>132</v>
      </c>
      <c r="B176" s="82" t="s">
        <v>722</v>
      </c>
      <c r="C176" s="75"/>
      <c r="D176" s="75" t="s">
        <v>530</v>
      </c>
      <c r="E176" s="72">
        <f t="shared" si="5"/>
        <v>2</v>
      </c>
      <c r="F176" s="76"/>
      <c r="G176" s="76">
        <v>1</v>
      </c>
      <c r="H176" s="76"/>
      <c r="I176" s="76"/>
      <c r="J176" s="76"/>
      <c r="K176" s="76"/>
      <c r="L176" s="76"/>
      <c r="M176" s="76"/>
      <c r="N176" s="76"/>
      <c r="O176" s="76">
        <v>1</v>
      </c>
      <c r="P176" s="76"/>
      <c r="Q176" s="76"/>
    </row>
    <row r="177" spans="1:17" ht="17.25" customHeight="1" outlineLevel="1">
      <c r="A177" s="89">
        <f t="shared" si="6"/>
        <v>133</v>
      </c>
      <c r="B177" s="82" t="s">
        <v>723</v>
      </c>
      <c r="C177" s="75"/>
      <c r="D177" s="75" t="s">
        <v>530</v>
      </c>
      <c r="E177" s="72">
        <f t="shared" si="5"/>
        <v>1</v>
      </c>
      <c r="F177" s="76"/>
      <c r="G177" s="76">
        <v>1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</row>
    <row r="178" spans="1:17" ht="17.25" customHeight="1" outlineLevel="1">
      <c r="A178" s="89">
        <f t="shared" si="6"/>
        <v>134</v>
      </c>
      <c r="B178" s="82" t="s">
        <v>724</v>
      </c>
      <c r="C178" s="75"/>
      <c r="D178" s="75" t="s">
        <v>530</v>
      </c>
      <c r="E178" s="72">
        <f t="shared" si="5"/>
        <v>3</v>
      </c>
      <c r="F178" s="76"/>
      <c r="G178" s="76">
        <v>2</v>
      </c>
      <c r="H178" s="76"/>
      <c r="I178" s="76"/>
      <c r="J178" s="76"/>
      <c r="K178" s="76"/>
      <c r="L178" s="76"/>
      <c r="M178" s="76"/>
      <c r="N178" s="76"/>
      <c r="O178" s="76">
        <v>1</v>
      </c>
      <c r="P178" s="76"/>
      <c r="Q178" s="76"/>
    </row>
    <row r="179" spans="1:17" ht="17.25" customHeight="1" outlineLevel="1">
      <c r="A179" s="89">
        <f t="shared" si="6"/>
        <v>135</v>
      </c>
      <c r="B179" s="82" t="s">
        <v>725</v>
      </c>
      <c r="C179" s="75"/>
      <c r="D179" s="75" t="s">
        <v>530</v>
      </c>
      <c r="E179" s="72">
        <f t="shared" si="5"/>
        <v>5</v>
      </c>
      <c r="F179" s="76">
        <v>3</v>
      </c>
      <c r="G179" s="76"/>
      <c r="H179" s="76"/>
      <c r="I179" s="76"/>
      <c r="J179" s="76"/>
      <c r="K179" s="76"/>
      <c r="L179" s="76"/>
      <c r="M179" s="76"/>
      <c r="N179" s="76">
        <v>2</v>
      </c>
      <c r="O179" s="76"/>
      <c r="P179" s="76"/>
      <c r="Q179" s="76"/>
    </row>
    <row r="180" spans="1:17" ht="17.25" customHeight="1" outlineLevel="1">
      <c r="A180" s="89">
        <f t="shared" si="6"/>
        <v>136</v>
      </c>
      <c r="B180" s="82" t="s">
        <v>726</v>
      </c>
      <c r="C180" s="75"/>
      <c r="D180" s="75" t="s">
        <v>530</v>
      </c>
      <c r="E180" s="72">
        <f t="shared" si="5"/>
        <v>2</v>
      </c>
      <c r="F180" s="76"/>
      <c r="G180" s="76"/>
      <c r="H180" s="76">
        <v>1</v>
      </c>
      <c r="I180" s="76"/>
      <c r="J180" s="76"/>
      <c r="K180" s="76"/>
      <c r="L180" s="76"/>
      <c r="M180" s="76"/>
      <c r="N180" s="76"/>
      <c r="O180" s="76"/>
      <c r="P180" s="76">
        <v>1</v>
      </c>
      <c r="Q180" s="76"/>
    </row>
    <row r="181" spans="1:17" ht="17.25" customHeight="1" outlineLevel="1">
      <c r="A181" s="89">
        <v>137</v>
      </c>
      <c r="B181" s="82" t="s">
        <v>727</v>
      </c>
      <c r="C181" s="75"/>
      <c r="D181" s="75" t="s">
        <v>530</v>
      </c>
      <c r="E181" s="72">
        <f t="shared" si="5"/>
        <v>1</v>
      </c>
      <c r="F181" s="76"/>
      <c r="G181" s="76"/>
      <c r="H181" s="76"/>
      <c r="I181" s="76"/>
      <c r="J181" s="76">
        <v>1</v>
      </c>
      <c r="K181" s="76"/>
      <c r="L181" s="76"/>
      <c r="M181" s="76"/>
      <c r="N181" s="76"/>
      <c r="O181" s="76"/>
      <c r="P181" s="76"/>
      <c r="Q181" s="76"/>
    </row>
    <row r="182" spans="1:17" ht="17.25" customHeight="1" outlineLevel="1">
      <c r="A182" s="89">
        <f t="shared" si="6"/>
        <v>138</v>
      </c>
      <c r="B182" s="82" t="s">
        <v>670</v>
      </c>
      <c r="C182" s="75"/>
      <c r="D182" s="75" t="s">
        <v>530</v>
      </c>
      <c r="E182" s="72">
        <f t="shared" si="5"/>
        <v>1</v>
      </c>
      <c r="F182" s="76"/>
      <c r="G182" s="76">
        <v>1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</row>
    <row r="183" spans="1:17" ht="17.25" customHeight="1" outlineLevel="1">
      <c r="A183" s="89">
        <v>139</v>
      </c>
      <c r="B183" s="82" t="s">
        <v>728</v>
      </c>
      <c r="C183" s="75"/>
      <c r="D183" s="75" t="s">
        <v>530</v>
      </c>
      <c r="E183" s="72">
        <f t="shared" si="5"/>
        <v>8</v>
      </c>
      <c r="F183" s="76"/>
      <c r="G183" s="76"/>
      <c r="H183" s="76">
        <v>4</v>
      </c>
      <c r="I183" s="76"/>
      <c r="J183" s="76"/>
      <c r="K183" s="76"/>
      <c r="L183" s="76"/>
      <c r="M183" s="76"/>
      <c r="N183" s="76">
        <v>4</v>
      </c>
      <c r="O183" s="76"/>
      <c r="P183" s="76"/>
      <c r="Q183" s="76"/>
    </row>
    <row r="184" spans="1:17" ht="17.25" customHeight="1" outlineLevel="1">
      <c r="A184" s="89">
        <f t="shared" si="6"/>
        <v>140</v>
      </c>
      <c r="B184" s="82" t="s">
        <v>729</v>
      </c>
      <c r="C184" s="75"/>
      <c r="D184" s="75" t="s">
        <v>530</v>
      </c>
      <c r="E184" s="72">
        <f t="shared" si="5"/>
        <v>1</v>
      </c>
      <c r="F184" s="76"/>
      <c r="G184" s="76"/>
      <c r="H184" s="76"/>
      <c r="I184" s="76"/>
      <c r="J184" s="76"/>
      <c r="K184" s="76">
        <v>1</v>
      </c>
      <c r="L184" s="76"/>
      <c r="M184" s="76"/>
      <c r="N184" s="76"/>
      <c r="O184" s="76"/>
      <c r="P184" s="76"/>
      <c r="Q184" s="76"/>
    </row>
    <row r="185" spans="1:17" ht="17.25" customHeight="1" outlineLevel="1">
      <c r="A185" s="89">
        <v>141</v>
      </c>
      <c r="B185" s="82" t="s">
        <v>700</v>
      </c>
      <c r="C185" s="75"/>
      <c r="D185" s="75" t="s">
        <v>530</v>
      </c>
      <c r="E185" s="72">
        <f t="shared" si="5"/>
        <v>1</v>
      </c>
      <c r="F185" s="76"/>
      <c r="G185" s="76"/>
      <c r="H185" s="76">
        <v>1</v>
      </c>
      <c r="I185" s="76"/>
      <c r="J185" s="76"/>
      <c r="K185" s="76"/>
      <c r="L185" s="76"/>
      <c r="M185" s="76"/>
      <c r="N185" s="76"/>
      <c r="O185" s="76"/>
      <c r="P185" s="76"/>
      <c r="Q185" s="76"/>
    </row>
    <row r="186" spans="1:17" ht="17.25" customHeight="1" outlineLevel="1">
      <c r="A186" s="89">
        <f t="shared" si="6"/>
        <v>142</v>
      </c>
      <c r="B186" s="82" t="s">
        <v>730</v>
      </c>
      <c r="C186" s="75"/>
      <c r="D186" s="75" t="s">
        <v>530</v>
      </c>
      <c r="E186" s="72">
        <f t="shared" si="5"/>
        <v>2</v>
      </c>
      <c r="F186" s="76"/>
      <c r="G186" s="76"/>
      <c r="H186" s="76">
        <v>1</v>
      </c>
      <c r="I186" s="76"/>
      <c r="J186" s="76"/>
      <c r="K186" s="76"/>
      <c r="L186" s="76"/>
      <c r="M186" s="76"/>
      <c r="N186" s="76"/>
      <c r="O186" s="76">
        <v>1</v>
      </c>
      <c r="P186" s="76"/>
      <c r="Q186" s="76"/>
    </row>
    <row r="187" spans="1:17" ht="17.25" customHeight="1" outlineLevel="1">
      <c r="A187" s="89">
        <v>143</v>
      </c>
      <c r="B187" s="82" t="s">
        <v>731</v>
      </c>
      <c r="C187" s="75"/>
      <c r="D187" s="75" t="s">
        <v>530</v>
      </c>
      <c r="E187" s="72">
        <f t="shared" si="5"/>
        <v>1</v>
      </c>
      <c r="F187" s="76"/>
      <c r="G187" s="76"/>
      <c r="H187" s="76"/>
      <c r="I187" s="76"/>
      <c r="J187" s="76">
        <v>1</v>
      </c>
      <c r="K187" s="76"/>
      <c r="L187" s="76"/>
      <c r="M187" s="76"/>
      <c r="N187" s="76"/>
      <c r="O187" s="76"/>
      <c r="P187" s="76"/>
      <c r="Q187" s="76"/>
    </row>
    <row r="188" spans="1:17" ht="17.25" customHeight="1" outlineLevel="1">
      <c r="A188" s="89">
        <f t="shared" si="6"/>
        <v>144</v>
      </c>
      <c r="B188" s="82" t="s">
        <v>732</v>
      </c>
      <c r="C188" s="75"/>
      <c r="D188" s="75" t="s">
        <v>530</v>
      </c>
      <c r="E188" s="72">
        <f t="shared" si="5"/>
        <v>3</v>
      </c>
      <c r="F188" s="76">
        <v>1</v>
      </c>
      <c r="G188" s="76"/>
      <c r="H188" s="76"/>
      <c r="I188" s="76"/>
      <c r="J188" s="76">
        <v>1</v>
      </c>
      <c r="K188" s="76"/>
      <c r="L188" s="76"/>
      <c r="M188" s="76"/>
      <c r="N188" s="76"/>
      <c r="O188" s="76"/>
      <c r="P188" s="76">
        <v>1</v>
      </c>
      <c r="Q188" s="76"/>
    </row>
    <row r="189" spans="1:17" ht="17.25" customHeight="1" outlineLevel="1">
      <c r="A189" s="89">
        <v>145</v>
      </c>
      <c r="B189" s="74" t="s">
        <v>675</v>
      </c>
      <c r="C189" s="75"/>
      <c r="D189" s="75" t="s">
        <v>530</v>
      </c>
      <c r="E189" s="72">
        <f t="shared" si="5"/>
        <v>80</v>
      </c>
      <c r="F189" s="76"/>
      <c r="G189" s="76">
        <v>27</v>
      </c>
      <c r="H189" s="76"/>
      <c r="I189" s="76"/>
      <c r="J189" s="76"/>
      <c r="K189" s="76">
        <v>27</v>
      </c>
      <c r="L189" s="76"/>
      <c r="M189" s="76"/>
      <c r="N189" s="76">
        <v>26</v>
      </c>
      <c r="O189" s="76"/>
      <c r="P189" s="76"/>
      <c r="Q189" s="76"/>
    </row>
    <row r="190" spans="1:17" ht="17.25" customHeight="1" outlineLevel="1">
      <c r="A190" s="89">
        <f t="shared" si="6"/>
        <v>146</v>
      </c>
      <c r="B190" s="74" t="s">
        <v>677</v>
      </c>
      <c r="C190" s="75"/>
      <c r="D190" s="75" t="s">
        <v>530</v>
      </c>
      <c r="E190" s="72">
        <f t="shared" si="5"/>
        <v>3</v>
      </c>
      <c r="F190" s="76"/>
      <c r="G190" s="76">
        <v>3</v>
      </c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ht="17.25" customHeight="1" outlineLevel="1">
      <c r="A191" s="89">
        <v>147</v>
      </c>
      <c r="B191" s="78" t="s">
        <v>629</v>
      </c>
      <c r="C191" s="79"/>
      <c r="D191" s="79" t="s">
        <v>530</v>
      </c>
      <c r="E191" s="72">
        <f t="shared" si="5"/>
        <v>4</v>
      </c>
      <c r="F191" s="80"/>
      <c r="G191" s="80">
        <v>1</v>
      </c>
      <c r="H191" s="80"/>
      <c r="I191" s="80"/>
      <c r="J191" s="80"/>
      <c r="K191" s="80">
        <v>1</v>
      </c>
      <c r="L191" s="80"/>
      <c r="M191" s="80"/>
      <c r="N191" s="80">
        <v>1</v>
      </c>
      <c r="O191" s="80"/>
      <c r="P191" s="80"/>
      <c r="Q191" s="80">
        <v>1</v>
      </c>
    </row>
    <row r="192" spans="1:17" ht="17.25" customHeight="1">
      <c r="A192" s="492" t="s">
        <v>179</v>
      </c>
      <c r="B192" s="493"/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</row>
    <row r="193" spans="1:17" ht="17.25" customHeight="1" outlineLevel="1">
      <c r="A193" s="88">
        <f>A191+1</f>
        <v>148</v>
      </c>
      <c r="B193" s="70" t="s">
        <v>626</v>
      </c>
      <c r="C193" s="71"/>
      <c r="D193" s="71" t="s">
        <v>530</v>
      </c>
      <c r="E193" s="102">
        <f>SUM(F193:Q193)</f>
        <v>1</v>
      </c>
      <c r="F193" s="73"/>
      <c r="G193" s="73">
        <v>1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</row>
    <row r="194" spans="1:17" ht="17.25" customHeight="1" outlineLevel="1">
      <c r="A194" s="89">
        <f>A193+1</f>
        <v>149</v>
      </c>
      <c r="B194" s="74" t="s">
        <v>627</v>
      </c>
      <c r="C194" s="75"/>
      <c r="D194" s="75" t="s">
        <v>530</v>
      </c>
      <c r="E194" s="102">
        <f t="shared" ref="E194:E257" si="7">SUM(F194:Q194)</f>
        <v>1</v>
      </c>
      <c r="F194" s="76">
        <v>1</v>
      </c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1:17" ht="17.25" customHeight="1" outlineLevel="1">
      <c r="A195" s="89">
        <f t="shared" ref="A195:A258" si="8">A194+1</f>
        <v>150</v>
      </c>
      <c r="B195" s="74" t="s">
        <v>628</v>
      </c>
      <c r="C195" s="75"/>
      <c r="D195" s="75" t="s">
        <v>530</v>
      </c>
      <c r="E195" s="102">
        <f t="shared" si="7"/>
        <v>1</v>
      </c>
      <c r="F195" s="76"/>
      <c r="G195" s="76"/>
      <c r="H195" s="76"/>
      <c r="I195" s="76"/>
      <c r="J195" s="76"/>
      <c r="K195" s="76">
        <v>1</v>
      </c>
      <c r="L195" s="76"/>
      <c r="M195" s="76"/>
      <c r="N195" s="76"/>
      <c r="O195" s="76"/>
      <c r="P195" s="76"/>
      <c r="Q195" s="76"/>
    </row>
    <row r="196" spans="1:17" ht="17.25" customHeight="1" outlineLevel="1">
      <c r="A196" s="89">
        <f t="shared" si="8"/>
        <v>151</v>
      </c>
      <c r="B196" s="74" t="s">
        <v>629</v>
      </c>
      <c r="C196" s="75"/>
      <c r="D196" s="75" t="s">
        <v>530</v>
      </c>
      <c r="E196" s="102">
        <f t="shared" si="7"/>
        <v>7</v>
      </c>
      <c r="F196" s="76"/>
      <c r="G196" s="76">
        <v>3</v>
      </c>
      <c r="H196" s="76"/>
      <c r="I196" s="76"/>
      <c r="J196" s="76"/>
      <c r="K196" s="76"/>
      <c r="L196" s="76"/>
      <c r="M196" s="76"/>
      <c r="N196" s="76">
        <v>4</v>
      </c>
      <c r="O196" s="76"/>
      <c r="P196" s="76"/>
      <c r="Q196" s="76"/>
    </row>
    <row r="197" spans="1:17" ht="17.25" customHeight="1" outlineLevel="1">
      <c r="A197" s="89">
        <f t="shared" si="8"/>
        <v>152</v>
      </c>
      <c r="B197" s="74" t="s">
        <v>630</v>
      </c>
      <c r="C197" s="75"/>
      <c r="D197" s="75" t="s">
        <v>530</v>
      </c>
      <c r="E197" s="102">
        <f t="shared" si="7"/>
        <v>50</v>
      </c>
      <c r="F197" s="76"/>
      <c r="G197" s="76">
        <v>25</v>
      </c>
      <c r="H197" s="76"/>
      <c r="I197" s="76"/>
      <c r="J197" s="76"/>
      <c r="K197" s="76"/>
      <c r="L197" s="76"/>
      <c r="M197" s="76"/>
      <c r="N197" s="76">
        <v>25</v>
      </c>
      <c r="O197" s="76"/>
      <c r="P197" s="76"/>
      <c r="Q197" s="76"/>
    </row>
    <row r="198" spans="1:17" ht="17.25" customHeight="1" outlineLevel="1">
      <c r="A198" s="89">
        <f t="shared" si="8"/>
        <v>153</v>
      </c>
      <c r="B198" s="74" t="s">
        <v>631</v>
      </c>
      <c r="C198" s="75"/>
      <c r="D198" s="75" t="s">
        <v>530</v>
      </c>
      <c r="E198" s="102">
        <f t="shared" si="7"/>
        <v>4</v>
      </c>
      <c r="F198" s="76"/>
      <c r="G198" s="76"/>
      <c r="H198" s="76">
        <v>2</v>
      </c>
      <c r="I198" s="76"/>
      <c r="J198" s="76"/>
      <c r="K198" s="76"/>
      <c r="L198" s="76"/>
      <c r="M198" s="76"/>
      <c r="N198" s="76"/>
      <c r="O198" s="76"/>
      <c r="P198" s="76">
        <v>2</v>
      </c>
      <c r="Q198" s="76"/>
    </row>
    <row r="199" spans="1:17" ht="17.25" customHeight="1" outlineLevel="1">
      <c r="A199" s="89">
        <f t="shared" si="8"/>
        <v>154</v>
      </c>
      <c r="B199" s="74" t="s">
        <v>632</v>
      </c>
      <c r="C199" s="75"/>
      <c r="D199" s="75" t="s">
        <v>530</v>
      </c>
      <c r="E199" s="102">
        <f t="shared" si="7"/>
        <v>7</v>
      </c>
      <c r="F199" s="76"/>
      <c r="G199" s="76">
        <v>3</v>
      </c>
      <c r="H199" s="76"/>
      <c r="I199" s="76"/>
      <c r="J199" s="76"/>
      <c r="K199" s="76"/>
      <c r="L199" s="76"/>
      <c r="M199" s="76"/>
      <c r="N199" s="76">
        <v>4</v>
      </c>
      <c r="O199" s="76"/>
      <c r="P199" s="76"/>
      <c r="Q199" s="76"/>
    </row>
    <row r="200" spans="1:17" ht="17.25" customHeight="1" outlineLevel="1">
      <c r="A200" s="89">
        <f t="shared" si="8"/>
        <v>155</v>
      </c>
      <c r="B200" s="74" t="s">
        <v>633</v>
      </c>
      <c r="C200" s="75"/>
      <c r="D200" s="75" t="s">
        <v>530</v>
      </c>
      <c r="E200" s="102">
        <f t="shared" si="7"/>
        <v>5</v>
      </c>
      <c r="F200" s="76"/>
      <c r="G200" s="76">
        <v>2</v>
      </c>
      <c r="H200" s="76"/>
      <c r="I200" s="76"/>
      <c r="J200" s="76"/>
      <c r="K200" s="76"/>
      <c r="L200" s="76"/>
      <c r="M200" s="76"/>
      <c r="N200" s="76">
        <v>3</v>
      </c>
      <c r="O200" s="76"/>
      <c r="P200" s="76"/>
      <c r="Q200" s="76"/>
    </row>
    <row r="201" spans="1:17" ht="17.25" customHeight="1" outlineLevel="1">
      <c r="A201" s="89">
        <f t="shared" si="8"/>
        <v>156</v>
      </c>
      <c r="B201" s="74" t="s">
        <v>634</v>
      </c>
      <c r="C201" s="75"/>
      <c r="D201" s="75" t="s">
        <v>530</v>
      </c>
      <c r="E201" s="102">
        <f t="shared" si="7"/>
        <v>5</v>
      </c>
      <c r="F201" s="76"/>
      <c r="G201" s="76">
        <v>2</v>
      </c>
      <c r="H201" s="76"/>
      <c r="I201" s="76"/>
      <c r="J201" s="76"/>
      <c r="K201" s="76"/>
      <c r="L201" s="76"/>
      <c r="M201" s="76"/>
      <c r="N201" s="76">
        <v>3</v>
      </c>
      <c r="O201" s="76"/>
      <c r="P201" s="76"/>
      <c r="Q201" s="76"/>
    </row>
    <row r="202" spans="1:17" ht="17.25" customHeight="1" outlineLevel="1">
      <c r="A202" s="89">
        <f t="shared" si="8"/>
        <v>157</v>
      </c>
      <c r="B202" s="74" t="s">
        <v>635</v>
      </c>
      <c r="C202" s="75"/>
      <c r="D202" s="75" t="s">
        <v>530</v>
      </c>
      <c r="E202" s="102">
        <f t="shared" si="7"/>
        <v>4</v>
      </c>
      <c r="F202" s="76">
        <v>2</v>
      </c>
      <c r="G202" s="76"/>
      <c r="H202" s="76"/>
      <c r="I202" s="76"/>
      <c r="J202" s="76"/>
      <c r="K202" s="76">
        <v>1</v>
      </c>
      <c r="L202" s="76"/>
      <c r="M202" s="76"/>
      <c r="N202" s="76"/>
      <c r="O202" s="76"/>
      <c r="P202" s="76">
        <v>1</v>
      </c>
      <c r="Q202" s="76"/>
    </row>
    <row r="203" spans="1:17" ht="17.25" customHeight="1" outlineLevel="1">
      <c r="A203" s="89">
        <f t="shared" si="8"/>
        <v>158</v>
      </c>
      <c r="B203" s="74" t="s">
        <v>636</v>
      </c>
      <c r="C203" s="75"/>
      <c r="D203" s="75" t="s">
        <v>530</v>
      </c>
      <c r="E203" s="102">
        <f t="shared" si="7"/>
        <v>1</v>
      </c>
      <c r="F203" s="76"/>
      <c r="G203" s="76"/>
      <c r="H203" s="76"/>
      <c r="I203" s="76"/>
      <c r="J203" s="76"/>
      <c r="K203" s="76">
        <v>1</v>
      </c>
      <c r="L203" s="76"/>
      <c r="M203" s="76"/>
      <c r="N203" s="76"/>
      <c r="O203" s="76"/>
      <c r="P203" s="76"/>
      <c r="Q203" s="76"/>
    </row>
    <row r="204" spans="1:17" ht="17.25" customHeight="1" outlineLevel="1">
      <c r="A204" s="89">
        <f t="shared" si="8"/>
        <v>159</v>
      </c>
      <c r="B204" s="74" t="s">
        <v>637</v>
      </c>
      <c r="C204" s="75"/>
      <c r="D204" s="75" t="s">
        <v>530</v>
      </c>
      <c r="E204" s="102">
        <f t="shared" si="7"/>
        <v>40</v>
      </c>
      <c r="F204" s="76">
        <v>20</v>
      </c>
      <c r="G204" s="76"/>
      <c r="H204" s="76"/>
      <c r="I204" s="76"/>
      <c r="J204" s="76"/>
      <c r="K204" s="76"/>
      <c r="L204" s="76"/>
      <c r="M204" s="76"/>
      <c r="N204" s="76">
        <v>20</v>
      </c>
      <c r="O204" s="76"/>
      <c r="P204" s="76"/>
      <c r="Q204" s="76"/>
    </row>
    <row r="205" spans="1:17" ht="17.25" customHeight="1" outlineLevel="1">
      <c r="A205" s="89">
        <f t="shared" si="8"/>
        <v>160</v>
      </c>
      <c r="B205" s="74" t="s">
        <v>638</v>
      </c>
      <c r="C205" s="75"/>
      <c r="D205" s="75" t="s">
        <v>530</v>
      </c>
      <c r="E205" s="102">
        <f t="shared" si="7"/>
        <v>15</v>
      </c>
      <c r="F205" s="76"/>
      <c r="G205" s="76">
        <v>10</v>
      </c>
      <c r="H205" s="76"/>
      <c r="I205" s="76"/>
      <c r="J205" s="76"/>
      <c r="K205" s="76"/>
      <c r="L205" s="76"/>
      <c r="M205" s="76">
        <v>5</v>
      </c>
      <c r="N205" s="76"/>
      <c r="O205" s="76"/>
      <c r="P205" s="76"/>
      <c r="Q205" s="76"/>
    </row>
    <row r="206" spans="1:17" ht="17.25" customHeight="1" outlineLevel="1">
      <c r="A206" s="89">
        <f t="shared" si="8"/>
        <v>161</v>
      </c>
      <c r="B206" s="74" t="s">
        <v>639</v>
      </c>
      <c r="C206" s="75"/>
      <c r="D206" s="75" t="s">
        <v>530</v>
      </c>
      <c r="E206" s="102">
        <f t="shared" si="7"/>
        <v>3</v>
      </c>
      <c r="F206" s="76"/>
      <c r="G206" s="76">
        <v>2</v>
      </c>
      <c r="H206" s="76"/>
      <c r="I206" s="76"/>
      <c r="J206" s="76"/>
      <c r="K206" s="76"/>
      <c r="L206" s="76"/>
      <c r="M206" s="76"/>
      <c r="N206" s="76">
        <v>1</v>
      </c>
      <c r="O206" s="76"/>
      <c r="P206" s="76"/>
      <c r="Q206" s="76"/>
    </row>
    <row r="207" spans="1:17" ht="17.25" customHeight="1" outlineLevel="1">
      <c r="A207" s="89">
        <f t="shared" si="8"/>
        <v>162</v>
      </c>
      <c r="B207" s="74" t="s">
        <v>640</v>
      </c>
      <c r="C207" s="75"/>
      <c r="D207" s="75" t="s">
        <v>530</v>
      </c>
      <c r="E207" s="102">
        <f t="shared" si="7"/>
        <v>45</v>
      </c>
      <c r="F207" s="76"/>
      <c r="G207" s="76">
        <v>15</v>
      </c>
      <c r="H207" s="76"/>
      <c r="I207" s="76"/>
      <c r="J207" s="76"/>
      <c r="K207" s="76"/>
      <c r="L207" s="76">
        <v>15</v>
      </c>
      <c r="M207" s="76"/>
      <c r="N207" s="76"/>
      <c r="O207" s="76"/>
      <c r="P207" s="76">
        <v>15</v>
      </c>
      <c r="Q207" s="76"/>
    </row>
    <row r="208" spans="1:17" ht="17.25" customHeight="1" outlineLevel="1">
      <c r="A208" s="89">
        <f t="shared" si="8"/>
        <v>163</v>
      </c>
      <c r="B208" s="74" t="s">
        <v>641</v>
      </c>
      <c r="C208" s="75"/>
      <c r="D208" s="75" t="s">
        <v>530</v>
      </c>
      <c r="E208" s="102">
        <f t="shared" si="7"/>
        <v>1</v>
      </c>
      <c r="F208" s="76"/>
      <c r="G208" s="76"/>
      <c r="H208" s="76"/>
      <c r="I208" s="76"/>
      <c r="J208" s="76"/>
      <c r="K208" s="76"/>
      <c r="L208" s="76"/>
      <c r="M208" s="76"/>
      <c r="N208" s="76">
        <v>1</v>
      </c>
      <c r="O208" s="76"/>
      <c r="P208" s="76"/>
      <c r="Q208" s="76"/>
    </row>
    <row r="209" spans="1:17" ht="17.25" customHeight="1" outlineLevel="1">
      <c r="A209" s="89">
        <f t="shared" si="8"/>
        <v>164</v>
      </c>
      <c r="B209" s="74" t="s">
        <v>642</v>
      </c>
      <c r="C209" s="75"/>
      <c r="D209" s="75" t="s">
        <v>530</v>
      </c>
      <c r="E209" s="102">
        <f t="shared" si="7"/>
        <v>4</v>
      </c>
      <c r="F209" s="76"/>
      <c r="G209" s="76"/>
      <c r="H209" s="76"/>
      <c r="I209" s="76"/>
      <c r="J209" s="76">
        <v>4</v>
      </c>
      <c r="K209" s="76"/>
      <c r="L209" s="76"/>
      <c r="M209" s="76"/>
      <c r="N209" s="76"/>
      <c r="O209" s="76"/>
      <c r="P209" s="76"/>
      <c r="Q209" s="76"/>
    </row>
    <row r="210" spans="1:17" ht="17.25" customHeight="1" outlineLevel="1">
      <c r="A210" s="89">
        <f t="shared" si="8"/>
        <v>165</v>
      </c>
      <c r="B210" s="74" t="s">
        <v>643</v>
      </c>
      <c r="C210" s="75"/>
      <c r="D210" s="75" t="s">
        <v>530</v>
      </c>
      <c r="E210" s="102">
        <f t="shared" si="7"/>
        <v>1</v>
      </c>
      <c r="F210" s="76"/>
      <c r="G210" s="76">
        <v>1</v>
      </c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17.25" customHeight="1" outlineLevel="1">
      <c r="A211" s="89">
        <f t="shared" si="8"/>
        <v>166</v>
      </c>
      <c r="B211" s="74" t="s">
        <v>644</v>
      </c>
      <c r="C211" s="75"/>
      <c r="D211" s="75" t="s">
        <v>530</v>
      </c>
      <c r="E211" s="102">
        <f t="shared" si="7"/>
        <v>4</v>
      </c>
      <c r="F211" s="76"/>
      <c r="G211" s="76">
        <v>1</v>
      </c>
      <c r="H211" s="76"/>
      <c r="I211" s="76"/>
      <c r="J211" s="76"/>
      <c r="K211" s="76">
        <v>1</v>
      </c>
      <c r="L211" s="76"/>
      <c r="M211" s="76"/>
      <c r="N211" s="76"/>
      <c r="O211" s="76"/>
      <c r="P211" s="76">
        <v>2</v>
      </c>
      <c r="Q211" s="76"/>
    </row>
    <row r="212" spans="1:17" ht="17.25" customHeight="1" outlineLevel="1">
      <c r="A212" s="89">
        <f t="shared" si="8"/>
        <v>167</v>
      </c>
      <c r="B212" s="74" t="s">
        <v>645</v>
      </c>
      <c r="C212" s="75"/>
      <c r="D212" s="75" t="s">
        <v>530</v>
      </c>
      <c r="E212" s="102">
        <f t="shared" si="7"/>
        <v>2</v>
      </c>
      <c r="F212" s="76"/>
      <c r="G212" s="76">
        <v>1</v>
      </c>
      <c r="H212" s="76"/>
      <c r="I212" s="76"/>
      <c r="J212" s="76"/>
      <c r="K212" s="76"/>
      <c r="L212" s="76"/>
      <c r="M212" s="76"/>
      <c r="N212" s="76">
        <v>1</v>
      </c>
      <c r="O212" s="76"/>
      <c r="P212" s="76"/>
      <c r="Q212" s="76"/>
    </row>
    <row r="213" spans="1:17" ht="17.25" customHeight="1" outlineLevel="1">
      <c r="A213" s="89">
        <f t="shared" si="8"/>
        <v>168</v>
      </c>
      <c r="B213" s="74" t="s">
        <v>646</v>
      </c>
      <c r="C213" s="75"/>
      <c r="D213" s="75" t="s">
        <v>530</v>
      </c>
      <c r="E213" s="102">
        <f t="shared" si="7"/>
        <v>1</v>
      </c>
      <c r="F213" s="76"/>
      <c r="G213" s="76"/>
      <c r="H213" s="76"/>
      <c r="I213" s="76"/>
      <c r="J213" s="76">
        <v>1</v>
      </c>
      <c r="K213" s="76"/>
      <c r="L213" s="76"/>
      <c r="M213" s="76"/>
      <c r="N213" s="76"/>
      <c r="O213" s="76"/>
      <c r="P213" s="76"/>
      <c r="Q213" s="76"/>
    </row>
    <row r="214" spans="1:17" ht="17.25" customHeight="1" outlineLevel="1">
      <c r="A214" s="89">
        <f t="shared" si="8"/>
        <v>169</v>
      </c>
      <c r="B214" s="74" t="s">
        <v>647</v>
      </c>
      <c r="C214" s="75"/>
      <c r="D214" s="75" t="s">
        <v>530</v>
      </c>
      <c r="E214" s="102">
        <f t="shared" si="7"/>
        <v>4</v>
      </c>
      <c r="F214" s="76">
        <v>1</v>
      </c>
      <c r="G214" s="76"/>
      <c r="H214" s="76"/>
      <c r="I214" s="76"/>
      <c r="J214" s="76">
        <v>1</v>
      </c>
      <c r="K214" s="76"/>
      <c r="L214" s="76"/>
      <c r="M214" s="76">
        <v>1</v>
      </c>
      <c r="N214" s="76"/>
      <c r="O214" s="76"/>
      <c r="P214" s="76"/>
      <c r="Q214" s="76">
        <v>1</v>
      </c>
    </row>
    <row r="215" spans="1:17" ht="17.25" customHeight="1" outlineLevel="1">
      <c r="A215" s="89">
        <f t="shared" si="8"/>
        <v>170</v>
      </c>
      <c r="B215" s="74" t="s">
        <v>648</v>
      </c>
      <c r="C215" s="75"/>
      <c r="D215" s="75" t="s">
        <v>530</v>
      </c>
      <c r="E215" s="102">
        <f t="shared" si="7"/>
        <v>7</v>
      </c>
      <c r="F215" s="76"/>
      <c r="G215" s="76">
        <v>4</v>
      </c>
      <c r="H215" s="76"/>
      <c r="I215" s="76"/>
      <c r="J215" s="76"/>
      <c r="K215" s="76"/>
      <c r="L215" s="76"/>
      <c r="M215" s="76"/>
      <c r="N215" s="76"/>
      <c r="O215" s="76">
        <v>3</v>
      </c>
      <c r="P215" s="76"/>
      <c r="Q215" s="76"/>
    </row>
    <row r="216" spans="1:17" ht="17.25" customHeight="1" outlineLevel="1">
      <c r="A216" s="89">
        <f t="shared" si="8"/>
        <v>171</v>
      </c>
      <c r="B216" s="74" t="s">
        <v>649</v>
      </c>
      <c r="C216" s="75"/>
      <c r="D216" s="75" t="s">
        <v>530</v>
      </c>
      <c r="E216" s="102">
        <f t="shared" si="7"/>
        <v>5</v>
      </c>
      <c r="F216" s="76"/>
      <c r="G216" s="76">
        <v>2</v>
      </c>
      <c r="H216" s="76"/>
      <c r="I216" s="76"/>
      <c r="J216" s="76"/>
      <c r="K216" s="76"/>
      <c r="L216" s="76"/>
      <c r="M216" s="76">
        <v>3</v>
      </c>
      <c r="N216" s="76"/>
      <c r="O216" s="76"/>
      <c r="P216" s="76"/>
      <c r="Q216" s="76"/>
    </row>
    <row r="217" spans="1:17" ht="17.25" customHeight="1" outlineLevel="1">
      <c r="A217" s="89">
        <f t="shared" si="8"/>
        <v>172</v>
      </c>
      <c r="B217" s="74" t="s">
        <v>650</v>
      </c>
      <c r="C217" s="75"/>
      <c r="D217" s="75" t="s">
        <v>530</v>
      </c>
      <c r="E217" s="102">
        <f t="shared" si="7"/>
        <v>3</v>
      </c>
      <c r="F217" s="76"/>
      <c r="G217" s="76">
        <v>1</v>
      </c>
      <c r="H217" s="76"/>
      <c r="I217" s="76"/>
      <c r="J217" s="76"/>
      <c r="K217" s="76"/>
      <c r="L217" s="76"/>
      <c r="M217" s="76"/>
      <c r="N217" s="76"/>
      <c r="O217" s="76">
        <v>2</v>
      </c>
      <c r="P217" s="76"/>
      <c r="Q217" s="76"/>
    </row>
    <row r="218" spans="1:17" ht="17.25" customHeight="1" outlineLevel="1">
      <c r="A218" s="89">
        <f t="shared" si="8"/>
        <v>173</v>
      </c>
      <c r="B218" s="74" t="s">
        <v>652</v>
      </c>
      <c r="C218" s="75"/>
      <c r="D218" s="75" t="s">
        <v>530</v>
      </c>
      <c r="E218" s="102">
        <f t="shared" si="7"/>
        <v>2</v>
      </c>
      <c r="F218" s="76"/>
      <c r="G218" s="76"/>
      <c r="H218" s="76">
        <v>1</v>
      </c>
      <c r="I218" s="76"/>
      <c r="J218" s="76"/>
      <c r="K218" s="76"/>
      <c r="L218" s="76"/>
      <c r="M218" s="76"/>
      <c r="N218" s="76"/>
      <c r="O218" s="76"/>
      <c r="P218" s="76">
        <v>1</v>
      </c>
      <c r="Q218" s="76"/>
    </row>
    <row r="219" spans="1:17" ht="17.25" customHeight="1" outlineLevel="1">
      <c r="A219" s="89">
        <f t="shared" si="8"/>
        <v>174</v>
      </c>
      <c r="B219" s="74" t="s">
        <v>653</v>
      </c>
      <c r="C219" s="75"/>
      <c r="D219" s="75" t="s">
        <v>530</v>
      </c>
      <c r="E219" s="102">
        <f t="shared" si="7"/>
        <v>2</v>
      </c>
      <c r="F219" s="76">
        <v>1</v>
      </c>
      <c r="G219" s="76"/>
      <c r="H219" s="76"/>
      <c r="I219" s="76"/>
      <c r="J219" s="76"/>
      <c r="K219" s="76"/>
      <c r="L219" s="76"/>
      <c r="M219" s="76">
        <v>1</v>
      </c>
      <c r="N219" s="76"/>
      <c r="O219" s="76"/>
      <c r="P219" s="76"/>
      <c r="Q219" s="76"/>
    </row>
    <row r="220" spans="1:17" ht="17.25" customHeight="1" outlineLevel="1">
      <c r="A220" s="89">
        <f t="shared" si="8"/>
        <v>175</v>
      </c>
      <c r="B220" s="74" t="s">
        <v>655</v>
      </c>
      <c r="C220" s="75"/>
      <c r="D220" s="75" t="s">
        <v>530</v>
      </c>
      <c r="E220" s="102">
        <f t="shared" si="7"/>
        <v>1</v>
      </c>
      <c r="F220" s="76"/>
      <c r="G220" s="76"/>
      <c r="H220" s="76"/>
      <c r="I220" s="76"/>
      <c r="J220" s="76">
        <v>1</v>
      </c>
      <c r="K220" s="76"/>
      <c r="L220" s="76"/>
      <c r="M220" s="76"/>
      <c r="N220" s="76"/>
      <c r="O220" s="76"/>
      <c r="P220" s="76"/>
      <c r="Q220" s="76"/>
    </row>
    <row r="221" spans="1:17" ht="17.25" customHeight="1" outlineLevel="1">
      <c r="A221" s="89">
        <f t="shared" si="8"/>
        <v>176</v>
      </c>
      <c r="B221" s="77" t="s">
        <v>657</v>
      </c>
      <c r="C221" s="75"/>
      <c r="D221" s="75" t="s">
        <v>530</v>
      </c>
      <c r="E221" s="102">
        <f t="shared" si="7"/>
        <v>5</v>
      </c>
      <c r="F221" s="76"/>
      <c r="G221" s="76">
        <v>3</v>
      </c>
      <c r="H221" s="76"/>
      <c r="I221" s="76"/>
      <c r="J221" s="76"/>
      <c r="K221" s="76"/>
      <c r="L221" s="76"/>
      <c r="M221" s="76"/>
      <c r="N221" s="76">
        <v>2</v>
      </c>
      <c r="O221" s="76"/>
      <c r="P221" s="76"/>
      <c r="Q221" s="76"/>
    </row>
    <row r="222" spans="1:17" ht="17.25" customHeight="1" outlineLevel="1">
      <c r="A222" s="89">
        <f t="shared" si="8"/>
        <v>177</v>
      </c>
      <c r="B222" s="77" t="s">
        <v>658</v>
      </c>
      <c r="C222" s="75"/>
      <c r="D222" s="75" t="s">
        <v>530</v>
      </c>
      <c r="E222" s="102">
        <f t="shared" si="7"/>
        <v>5</v>
      </c>
      <c r="F222" s="76"/>
      <c r="G222" s="76">
        <v>3</v>
      </c>
      <c r="H222" s="76"/>
      <c r="I222" s="76"/>
      <c r="J222" s="76"/>
      <c r="K222" s="76"/>
      <c r="L222" s="76"/>
      <c r="M222" s="76"/>
      <c r="N222" s="76">
        <v>2</v>
      </c>
      <c r="O222" s="76"/>
      <c r="P222" s="76"/>
      <c r="Q222" s="76"/>
    </row>
    <row r="223" spans="1:17" ht="17.25" customHeight="1" outlineLevel="1">
      <c r="A223" s="89">
        <f t="shared" si="8"/>
        <v>178</v>
      </c>
      <c r="B223" s="77" t="s">
        <v>659</v>
      </c>
      <c r="C223" s="75"/>
      <c r="D223" s="75" t="s">
        <v>530</v>
      </c>
      <c r="E223" s="102">
        <f t="shared" si="7"/>
        <v>30</v>
      </c>
      <c r="F223" s="76"/>
      <c r="G223" s="76">
        <v>15</v>
      </c>
      <c r="H223" s="76"/>
      <c r="I223" s="76"/>
      <c r="J223" s="76"/>
      <c r="K223" s="76"/>
      <c r="L223" s="76"/>
      <c r="M223" s="76"/>
      <c r="N223" s="76">
        <v>15</v>
      </c>
      <c r="O223" s="76"/>
      <c r="P223" s="76"/>
      <c r="Q223" s="76"/>
    </row>
    <row r="224" spans="1:17" ht="17.25" customHeight="1" outlineLevel="1">
      <c r="A224" s="89">
        <f t="shared" si="8"/>
        <v>179</v>
      </c>
      <c r="B224" s="77" t="s">
        <v>660</v>
      </c>
      <c r="C224" s="75"/>
      <c r="D224" s="75" t="s">
        <v>530</v>
      </c>
      <c r="E224" s="102">
        <f t="shared" si="7"/>
        <v>15</v>
      </c>
      <c r="F224" s="76"/>
      <c r="G224" s="76">
        <v>10</v>
      </c>
      <c r="H224" s="76"/>
      <c r="I224" s="76"/>
      <c r="J224" s="76"/>
      <c r="K224" s="76"/>
      <c r="L224" s="76"/>
      <c r="M224" s="76"/>
      <c r="N224" s="76">
        <v>5</v>
      </c>
      <c r="O224" s="76"/>
      <c r="P224" s="76"/>
      <c r="Q224" s="76"/>
    </row>
    <row r="225" spans="1:17" ht="17.25" customHeight="1" outlineLevel="1">
      <c r="A225" s="89">
        <f t="shared" si="8"/>
        <v>180</v>
      </c>
      <c r="B225" s="77" t="s">
        <v>661</v>
      </c>
      <c r="C225" s="75"/>
      <c r="D225" s="75" t="s">
        <v>530</v>
      </c>
      <c r="E225" s="102">
        <f t="shared" si="7"/>
        <v>10</v>
      </c>
      <c r="F225" s="76"/>
      <c r="G225" s="76">
        <v>5</v>
      </c>
      <c r="H225" s="76"/>
      <c r="I225" s="76"/>
      <c r="J225" s="76"/>
      <c r="K225" s="76"/>
      <c r="L225" s="76"/>
      <c r="M225" s="76"/>
      <c r="N225" s="76">
        <v>5</v>
      </c>
      <c r="O225" s="76"/>
      <c r="P225" s="76"/>
      <c r="Q225" s="76"/>
    </row>
    <row r="226" spans="1:17" ht="17.25" customHeight="1" outlineLevel="1">
      <c r="A226" s="89">
        <f t="shared" si="8"/>
        <v>181</v>
      </c>
      <c r="B226" s="77" t="s">
        <v>662</v>
      </c>
      <c r="C226" s="75"/>
      <c r="D226" s="75" t="s">
        <v>530</v>
      </c>
      <c r="E226" s="102">
        <f t="shared" si="7"/>
        <v>5</v>
      </c>
      <c r="F226" s="76">
        <v>1</v>
      </c>
      <c r="G226" s="76"/>
      <c r="H226" s="76"/>
      <c r="I226" s="76"/>
      <c r="J226" s="76"/>
      <c r="K226" s="76">
        <v>2</v>
      </c>
      <c r="L226" s="76"/>
      <c r="M226" s="76"/>
      <c r="N226" s="76"/>
      <c r="O226" s="76">
        <v>1</v>
      </c>
      <c r="P226" s="76"/>
      <c r="Q226" s="76">
        <v>1</v>
      </c>
    </row>
    <row r="227" spans="1:17" ht="17.25" customHeight="1" outlineLevel="1">
      <c r="A227" s="89">
        <f t="shared" si="8"/>
        <v>182</v>
      </c>
      <c r="B227" s="77" t="s">
        <v>663</v>
      </c>
      <c r="C227" s="75"/>
      <c r="D227" s="75" t="s">
        <v>530</v>
      </c>
      <c r="E227" s="102">
        <f t="shared" si="7"/>
        <v>15</v>
      </c>
      <c r="F227" s="76"/>
      <c r="G227" s="76"/>
      <c r="H227" s="76">
        <v>5</v>
      </c>
      <c r="I227" s="76"/>
      <c r="J227" s="76"/>
      <c r="K227" s="76"/>
      <c r="L227" s="76">
        <v>5</v>
      </c>
      <c r="M227" s="76"/>
      <c r="N227" s="76"/>
      <c r="O227" s="76"/>
      <c r="P227" s="76">
        <v>5</v>
      </c>
      <c r="Q227" s="76"/>
    </row>
    <row r="228" spans="1:17" ht="17.25" customHeight="1" outlineLevel="1">
      <c r="A228" s="89">
        <f t="shared" si="8"/>
        <v>183</v>
      </c>
      <c r="B228" s="77" t="s">
        <v>665</v>
      </c>
      <c r="C228" s="75"/>
      <c r="D228" s="75" t="s">
        <v>530</v>
      </c>
      <c r="E228" s="102">
        <f t="shared" si="7"/>
        <v>10</v>
      </c>
      <c r="F228" s="76"/>
      <c r="G228" s="76">
        <v>4</v>
      </c>
      <c r="H228" s="76"/>
      <c r="I228" s="76"/>
      <c r="J228" s="76"/>
      <c r="K228" s="76">
        <v>2</v>
      </c>
      <c r="L228" s="76"/>
      <c r="M228" s="76"/>
      <c r="N228" s="76">
        <v>2</v>
      </c>
      <c r="O228" s="76"/>
      <c r="P228" s="76"/>
      <c r="Q228" s="76">
        <v>2</v>
      </c>
    </row>
    <row r="229" spans="1:17" ht="17.25" customHeight="1" outlineLevel="1">
      <c r="A229" s="89">
        <f t="shared" si="8"/>
        <v>184</v>
      </c>
      <c r="B229" s="77" t="s">
        <v>666</v>
      </c>
      <c r="C229" s="75"/>
      <c r="D229" s="75" t="s">
        <v>530</v>
      </c>
      <c r="E229" s="102">
        <f t="shared" si="7"/>
        <v>1</v>
      </c>
      <c r="F229" s="76"/>
      <c r="G229" s="76"/>
      <c r="H229" s="76">
        <v>1</v>
      </c>
      <c r="I229" s="76"/>
      <c r="J229" s="76"/>
      <c r="K229" s="76"/>
      <c r="L229" s="76"/>
      <c r="M229" s="76"/>
      <c r="N229" s="76"/>
      <c r="O229" s="76"/>
      <c r="P229" s="76"/>
      <c r="Q229" s="76"/>
    </row>
    <row r="230" spans="1:17" ht="17.25" customHeight="1" outlineLevel="1">
      <c r="A230" s="89">
        <f t="shared" si="8"/>
        <v>185</v>
      </c>
      <c r="B230" s="77" t="s">
        <v>668</v>
      </c>
      <c r="C230" s="75"/>
      <c r="D230" s="75" t="s">
        <v>530</v>
      </c>
      <c r="E230" s="102">
        <f t="shared" si="7"/>
        <v>3</v>
      </c>
      <c r="F230" s="76"/>
      <c r="G230" s="76">
        <v>2</v>
      </c>
      <c r="H230" s="76"/>
      <c r="I230" s="76"/>
      <c r="J230" s="76"/>
      <c r="K230" s="76"/>
      <c r="L230" s="76"/>
      <c r="M230" s="76"/>
      <c r="N230" s="76"/>
      <c r="O230" s="76">
        <v>1</v>
      </c>
      <c r="P230" s="76"/>
      <c r="Q230" s="76"/>
    </row>
    <row r="231" spans="1:17" ht="17.25" customHeight="1" outlineLevel="1">
      <c r="A231" s="89">
        <f t="shared" si="8"/>
        <v>186</v>
      </c>
      <c r="B231" s="77" t="s">
        <v>733</v>
      </c>
      <c r="C231" s="75"/>
      <c r="D231" s="75" t="s">
        <v>530</v>
      </c>
      <c r="E231" s="102">
        <f t="shared" si="7"/>
        <v>1</v>
      </c>
      <c r="F231" s="76"/>
      <c r="G231" s="76"/>
      <c r="H231" s="76"/>
      <c r="I231" s="76"/>
      <c r="J231" s="76"/>
      <c r="K231" s="76"/>
      <c r="L231" s="76"/>
      <c r="M231" s="76"/>
      <c r="N231" s="76"/>
      <c r="O231" s="76">
        <v>1</v>
      </c>
      <c r="P231" s="76"/>
      <c r="Q231" s="76"/>
    </row>
    <row r="232" spans="1:17" ht="17.25" customHeight="1" outlineLevel="1">
      <c r="A232" s="89">
        <f t="shared" si="8"/>
        <v>187</v>
      </c>
      <c r="B232" s="77" t="s">
        <v>672</v>
      </c>
      <c r="C232" s="75"/>
      <c r="D232" s="75" t="s">
        <v>530</v>
      </c>
      <c r="E232" s="102">
        <f t="shared" si="7"/>
        <v>4</v>
      </c>
      <c r="F232" s="76"/>
      <c r="G232" s="76"/>
      <c r="H232" s="76">
        <v>2</v>
      </c>
      <c r="I232" s="76"/>
      <c r="J232" s="76"/>
      <c r="K232" s="76"/>
      <c r="L232" s="76"/>
      <c r="M232" s="76">
        <v>2</v>
      </c>
      <c r="N232" s="76"/>
      <c r="O232" s="76"/>
      <c r="P232" s="76"/>
      <c r="Q232" s="76"/>
    </row>
    <row r="233" spans="1:17" ht="17.25" customHeight="1" outlineLevel="1">
      <c r="A233" s="89">
        <f t="shared" si="8"/>
        <v>188</v>
      </c>
      <c r="B233" s="74" t="s">
        <v>673</v>
      </c>
      <c r="C233" s="75"/>
      <c r="D233" s="75" t="s">
        <v>530</v>
      </c>
      <c r="E233" s="102">
        <f t="shared" si="7"/>
        <v>1</v>
      </c>
      <c r="F233" s="76"/>
      <c r="G233" s="76">
        <v>1</v>
      </c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17.25" customHeight="1" outlineLevel="1">
      <c r="A234" s="89">
        <f t="shared" si="8"/>
        <v>189</v>
      </c>
      <c r="B234" s="74" t="s">
        <v>674</v>
      </c>
      <c r="C234" s="75"/>
      <c r="D234" s="75" t="s">
        <v>530</v>
      </c>
      <c r="E234" s="102">
        <f t="shared" si="7"/>
        <v>1</v>
      </c>
      <c r="F234" s="76"/>
      <c r="G234" s="76"/>
      <c r="H234" s="76"/>
      <c r="I234" s="76"/>
      <c r="J234" s="76"/>
      <c r="K234" s="76"/>
      <c r="L234" s="76">
        <v>1</v>
      </c>
      <c r="M234" s="76"/>
      <c r="N234" s="76"/>
      <c r="O234" s="76"/>
      <c r="P234" s="76"/>
      <c r="Q234" s="76"/>
    </row>
    <row r="235" spans="1:17" ht="17.25" customHeight="1" outlineLevel="1">
      <c r="A235" s="89">
        <f t="shared" si="8"/>
        <v>190</v>
      </c>
      <c r="B235" s="74" t="s">
        <v>675</v>
      </c>
      <c r="C235" s="75"/>
      <c r="D235" s="75" t="s">
        <v>530</v>
      </c>
      <c r="E235" s="102">
        <f t="shared" si="7"/>
        <v>60</v>
      </c>
      <c r="F235" s="76"/>
      <c r="G235" s="76">
        <v>20</v>
      </c>
      <c r="H235" s="76"/>
      <c r="I235" s="76"/>
      <c r="J235" s="76"/>
      <c r="K235" s="76"/>
      <c r="L235" s="76">
        <v>20</v>
      </c>
      <c r="M235" s="76"/>
      <c r="N235" s="76"/>
      <c r="O235" s="76"/>
      <c r="P235" s="76"/>
      <c r="Q235" s="76">
        <v>20</v>
      </c>
    </row>
    <row r="236" spans="1:17" ht="17.25" customHeight="1" outlineLevel="1">
      <c r="A236" s="89">
        <f t="shared" si="8"/>
        <v>191</v>
      </c>
      <c r="B236" s="74" t="s">
        <v>676</v>
      </c>
      <c r="C236" s="75"/>
      <c r="D236" s="75" t="s">
        <v>530</v>
      </c>
      <c r="E236" s="102">
        <f t="shared" si="7"/>
        <v>7</v>
      </c>
      <c r="F236" s="76"/>
      <c r="G236" s="76"/>
      <c r="H236" s="76">
        <v>7</v>
      </c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17.25" customHeight="1" outlineLevel="1">
      <c r="A237" s="89">
        <f t="shared" si="8"/>
        <v>192</v>
      </c>
      <c r="B237" s="74" t="s">
        <v>677</v>
      </c>
      <c r="C237" s="75"/>
      <c r="D237" s="75" t="s">
        <v>530</v>
      </c>
      <c r="E237" s="102">
        <f t="shared" si="7"/>
        <v>4</v>
      </c>
      <c r="F237" s="76"/>
      <c r="G237" s="76">
        <v>1</v>
      </c>
      <c r="H237" s="76"/>
      <c r="I237" s="76"/>
      <c r="J237" s="76">
        <v>1</v>
      </c>
      <c r="K237" s="76"/>
      <c r="L237" s="76"/>
      <c r="M237" s="76">
        <v>1</v>
      </c>
      <c r="N237" s="76"/>
      <c r="O237" s="76"/>
      <c r="P237" s="76">
        <v>1</v>
      </c>
      <c r="Q237" s="76"/>
    </row>
    <row r="238" spans="1:17" ht="17.25" customHeight="1" outlineLevel="1">
      <c r="A238" s="89">
        <f t="shared" si="8"/>
        <v>193</v>
      </c>
      <c r="B238" s="74" t="s">
        <v>678</v>
      </c>
      <c r="C238" s="75"/>
      <c r="D238" s="75" t="s">
        <v>530</v>
      </c>
      <c r="E238" s="102">
        <f t="shared" si="7"/>
        <v>4</v>
      </c>
      <c r="F238" s="76"/>
      <c r="G238" s="76"/>
      <c r="H238" s="76">
        <v>2</v>
      </c>
      <c r="I238" s="76"/>
      <c r="J238" s="76"/>
      <c r="K238" s="76"/>
      <c r="L238" s="76">
        <v>1</v>
      </c>
      <c r="M238" s="76"/>
      <c r="N238" s="76"/>
      <c r="O238" s="76"/>
      <c r="P238" s="76"/>
      <c r="Q238" s="76">
        <v>1</v>
      </c>
    </row>
    <row r="239" spans="1:17" ht="17.25" customHeight="1" outlineLevel="1">
      <c r="A239" s="89">
        <f t="shared" si="8"/>
        <v>194</v>
      </c>
      <c r="B239" s="74" t="s">
        <v>679</v>
      </c>
      <c r="C239" s="75"/>
      <c r="D239" s="75" t="s">
        <v>530</v>
      </c>
      <c r="E239" s="102">
        <f t="shared" si="7"/>
        <v>5</v>
      </c>
      <c r="F239" s="76">
        <v>1</v>
      </c>
      <c r="G239" s="76"/>
      <c r="H239" s="76"/>
      <c r="I239" s="76">
        <v>1</v>
      </c>
      <c r="J239" s="76"/>
      <c r="K239" s="76">
        <v>1</v>
      </c>
      <c r="L239" s="76"/>
      <c r="M239" s="76"/>
      <c r="N239" s="76">
        <v>1</v>
      </c>
      <c r="O239" s="76"/>
      <c r="P239" s="76"/>
      <c r="Q239" s="76">
        <v>1</v>
      </c>
    </row>
    <row r="240" spans="1:17" ht="17.25" customHeight="1" outlineLevel="1">
      <c r="A240" s="89">
        <f t="shared" si="8"/>
        <v>195</v>
      </c>
      <c r="B240" s="74" t="s">
        <v>680</v>
      </c>
      <c r="C240" s="75"/>
      <c r="D240" s="75" t="s">
        <v>530</v>
      </c>
      <c r="E240" s="102">
        <f t="shared" si="7"/>
        <v>3</v>
      </c>
      <c r="F240" s="76"/>
      <c r="G240" s="76"/>
      <c r="H240" s="76">
        <v>1</v>
      </c>
      <c r="I240" s="76"/>
      <c r="J240" s="76"/>
      <c r="K240" s="76"/>
      <c r="L240" s="76"/>
      <c r="M240" s="76"/>
      <c r="N240" s="76"/>
      <c r="O240" s="76">
        <v>2</v>
      </c>
      <c r="P240" s="76"/>
      <c r="Q240" s="76"/>
    </row>
    <row r="241" spans="1:17" ht="17.25" customHeight="1" outlineLevel="1">
      <c r="A241" s="89">
        <f t="shared" si="8"/>
        <v>196</v>
      </c>
      <c r="B241" s="74" t="s">
        <v>681</v>
      </c>
      <c r="C241" s="75"/>
      <c r="D241" s="75" t="s">
        <v>530</v>
      </c>
      <c r="E241" s="102">
        <f t="shared" si="7"/>
        <v>1</v>
      </c>
      <c r="F241" s="76"/>
      <c r="G241" s="76"/>
      <c r="H241" s="76"/>
      <c r="I241" s="76"/>
      <c r="J241" s="76"/>
      <c r="K241" s="76"/>
      <c r="L241" s="76"/>
      <c r="M241" s="76">
        <v>1</v>
      </c>
      <c r="N241" s="76"/>
      <c r="O241" s="76"/>
      <c r="P241" s="76"/>
      <c r="Q241" s="76"/>
    </row>
    <row r="242" spans="1:17" ht="17.25" customHeight="1" outlineLevel="1">
      <c r="A242" s="89">
        <f t="shared" si="8"/>
        <v>197</v>
      </c>
      <c r="B242" s="74" t="s">
        <v>682</v>
      </c>
      <c r="C242" s="75"/>
      <c r="D242" s="75" t="s">
        <v>530</v>
      </c>
      <c r="E242" s="102">
        <f t="shared" si="7"/>
        <v>1</v>
      </c>
      <c r="F242" s="76"/>
      <c r="G242" s="76"/>
      <c r="H242" s="76"/>
      <c r="I242" s="76"/>
      <c r="J242" s="76"/>
      <c r="K242" s="76">
        <v>1</v>
      </c>
      <c r="L242" s="76"/>
      <c r="M242" s="76"/>
      <c r="N242" s="76"/>
      <c r="O242" s="76"/>
      <c r="P242" s="76"/>
      <c r="Q242" s="76"/>
    </row>
    <row r="243" spans="1:17" ht="17.25" customHeight="1" outlineLevel="1">
      <c r="A243" s="89">
        <f t="shared" si="8"/>
        <v>198</v>
      </c>
      <c r="B243" s="74" t="s">
        <v>683</v>
      </c>
      <c r="C243" s="75"/>
      <c r="D243" s="75" t="s">
        <v>530</v>
      </c>
      <c r="E243" s="102">
        <f t="shared" si="7"/>
        <v>4</v>
      </c>
      <c r="F243" s="76"/>
      <c r="G243" s="76">
        <v>2</v>
      </c>
      <c r="H243" s="76"/>
      <c r="I243" s="76"/>
      <c r="J243" s="76"/>
      <c r="K243" s="76"/>
      <c r="L243" s="76"/>
      <c r="M243" s="76">
        <v>2</v>
      </c>
      <c r="N243" s="76"/>
      <c r="O243" s="76"/>
      <c r="P243" s="76"/>
      <c r="Q243" s="76"/>
    </row>
    <row r="244" spans="1:17" ht="17.25" customHeight="1" outlineLevel="1">
      <c r="A244" s="89">
        <f t="shared" si="8"/>
        <v>199</v>
      </c>
      <c r="B244" s="74" t="s">
        <v>685</v>
      </c>
      <c r="C244" s="75"/>
      <c r="D244" s="75" t="s">
        <v>530</v>
      </c>
      <c r="E244" s="102">
        <f t="shared" si="7"/>
        <v>2</v>
      </c>
      <c r="F244" s="76"/>
      <c r="G244" s="76">
        <v>1</v>
      </c>
      <c r="H244" s="76"/>
      <c r="I244" s="76"/>
      <c r="J244" s="76"/>
      <c r="K244" s="76"/>
      <c r="L244" s="76"/>
      <c r="M244" s="76"/>
      <c r="N244" s="76"/>
      <c r="O244" s="76"/>
      <c r="P244" s="76">
        <v>1</v>
      </c>
      <c r="Q244" s="76"/>
    </row>
    <row r="245" spans="1:17" ht="17.25" customHeight="1" outlineLevel="1">
      <c r="A245" s="89">
        <f t="shared" si="8"/>
        <v>200</v>
      </c>
      <c r="B245" s="74" t="s">
        <v>686</v>
      </c>
      <c r="C245" s="75"/>
      <c r="D245" s="75" t="s">
        <v>530</v>
      </c>
      <c r="E245" s="102">
        <f t="shared" si="7"/>
        <v>1</v>
      </c>
      <c r="F245" s="76"/>
      <c r="G245" s="76"/>
      <c r="H245" s="76"/>
      <c r="I245" s="76">
        <v>1</v>
      </c>
      <c r="J245" s="76"/>
      <c r="K245" s="76"/>
      <c r="L245" s="76"/>
      <c r="M245" s="76"/>
      <c r="N245" s="76"/>
      <c r="O245" s="76"/>
      <c r="P245" s="76"/>
      <c r="Q245" s="76"/>
    </row>
    <row r="246" spans="1:17" ht="17.25" customHeight="1" outlineLevel="1">
      <c r="A246" s="89">
        <f t="shared" si="8"/>
        <v>201</v>
      </c>
      <c r="B246" s="74" t="s">
        <v>687</v>
      </c>
      <c r="C246" s="75"/>
      <c r="D246" s="75" t="s">
        <v>530</v>
      </c>
      <c r="E246" s="102">
        <f t="shared" si="7"/>
        <v>2</v>
      </c>
      <c r="F246" s="76">
        <v>1</v>
      </c>
      <c r="G246" s="76"/>
      <c r="H246" s="76"/>
      <c r="I246" s="76"/>
      <c r="J246" s="76"/>
      <c r="K246" s="76">
        <v>1</v>
      </c>
      <c r="L246" s="76"/>
      <c r="M246" s="76"/>
      <c r="N246" s="76"/>
      <c r="O246" s="76"/>
      <c r="P246" s="76"/>
      <c r="Q246" s="76"/>
    </row>
    <row r="247" spans="1:17" ht="17.25" customHeight="1" outlineLevel="1">
      <c r="A247" s="101">
        <f t="shared" si="8"/>
        <v>202</v>
      </c>
      <c r="B247" s="78" t="s">
        <v>689</v>
      </c>
      <c r="C247" s="79"/>
      <c r="D247" s="79" t="s">
        <v>530</v>
      </c>
      <c r="E247" s="102">
        <f t="shared" si="7"/>
        <v>1</v>
      </c>
      <c r="F247" s="80"/>
      <c r="G247" s="80"/>
      <c r="H247" s="80"/>
      <c r="I247" s="80"/>
      <c r="J247" s="80"/>
      <c r="K247" s="80"/>
      <c r="L247" s="80"/>
      <c r="M247" s="80"/>
      <c r="N247" s="80">
        <v>1</v>
      </c>
      <c r="O247" s="80"/>
      <c r="P247" s="80"/>
      <c r="Q247" s="80"/>
    </row>
    <row r="248" spans="1:17" ht="17.25" customHeight="1">
      <c r="A248" s="492" t="s">
        <v>180</v>
      </c>
      <c r="B248" s="493"/>
      <c r="C248" s="493"/>
      <c r="D248" s="493"/>
      <c r="E248" s="493"/>
      <c r="F248" s="493"/>
      <c r="G248" s="493"/>
      <c r="H248" s="493"/>
      <c r="I248" s="493"/>
      <c r="J248" s="493"/>
      <c r="K248" s="493"/>
      <c r="L248" s="493"/>
      <c r="M248" s="493"/>
      <c r="N248" s="493"/>
      <c r="O248" s="493"/>
      <c r="P248" s="493"/>
      <c r="Q248" s="493"/>
    </row>
    <row r="249" spans="1:17" ht="17.25" customHeight="1" outlineLevel="1">
      <c r="A249" s="88">
        <f>A247+1</f>
        <v>203</v>
      </c>
      <c r="B249" s="70" t="s">
        <v>626</v>
      </c>
      <c r="C249" s="71"/>
      <c r="D249" s="71" t="s">
        <v>530</v>
      </c>
      <c r="E249" s="102">
        <f t="shared" si="7"/>
        <v>1</v>
      </c>
      <c r="F249" s="73"/>
      <c r="G249" s="73"/>
      <c r="H249" s="73"/>
      <c r="I249" s="73"/>
      <c r="J249" s="73"/>
      <c r="K249" s="73"/>
      <c r="L249" s="73"/>
      <c r="M249" s="73">
        <v>1</v>
      </c>
      <c r="N249" s="73"/>
      <c r="O249" s="73"/>
      <c r="P249" s="73"/>
      <c r="Q249" s="73"/>
    </row>
    <row r="250" spans="1:17" ht="17.25" customHeight="1" outlineLevel="1">
      <c r="A250" s="89">
        <f t="shared" si="8"/>
        <v>204</v>
      </c>
      <c r="B250" s="74" t="s">
        <v>627</v>
      </c>
      <c r="C250" s="75"/>
      <c r="D250" s="75" t="s">
        <v>530</v>
      </c>
      <c r="E250" s="102">
        <f t="shared" si="7"/>
        <v>1</v>
      </c>
      <c r="F250" s="76"/>
      <c r="G250" s="76">
        <v>1</v>
      </c>
      <c r="H250" s="76"/>
      <c r="I250" s="76"/>
      <c r="J250" s="76"/>
      <c r="K250" s="76"/>
      <c r="L250" s="76"/>
      <c r="M250" s="76"/>
      <c r="N250" s="76"/>
      <c r="O250" s="76"/>
      <c r="P250" s="76"/>
      <c r="Q250" s="76"/>
    </row>
    <row r="251" spans="1:17" ht="17.25" customHeight="1" outlineLevel="1">
      <c r="A251" s="89">
        <f t="shared" si="8"/>
        <v>205</v>
      </c>
      <c r="B251" s="74" t="s">
        <v>628</v>
      </c>
      <c r="C251" s="75"/>
      <c r="D251" s="75" t="s">
        <v>530</v>
      </c>
      <c r="E251" s="102">
        <f t="shared" si="7"/>
        <v>1</v>
      </c>
      <c r="F251" s="76"/>
      <c r="G251" s="76"/>
      <c r="H251" s="76"/>
      <c r="I251" s="76"/>
      <c r="J251" s="76"/>
      <c r="K251" s="76"/>
      <c r="L251" s="76"/>
      <c r="M251" s="76">
        <v>1</v>
      </c>
      <c r="N251" s="76"/>
      <c r="O251" s="76"/>
      <c r="P251" s="76"/>
      <c r="Q251" s="76"/>
    </row>
    <row r="252" spans="1:17" ht="17.25" customHeight="1" outlineLevel="1">
      <c r="A252" s="89">
        <f t="shared" si="8"/>
        <v>206</v>
      </c>
      <c r="B252" s="74" t="s">
        <v>629</v>
      </c>
      <c r="C252" s="75"/>
      <c r="D252" s="75" t="s">
        <v>530</v>
      </c>
      <c r="E252" s="102">
        <f t="shared" si="7"/>
        <v>6</v>
      </c>
      <c r="F252" s="76"/>
      <c r="G252" s="76">
        <v>3</v>
      </c>
      <c r="H252" s="76"/>
      <c r="I252" s="76"/>
      <c r="J252" s="76"/>
      <c r="K252" s="76"/>
      <c r="L252" s="76"/>
      <c r="M252" s="76"/>
      <c r="N252" s="76"/>
      <c r="O252" s="76">
        <v>3</v>
      </c>
      <c r="P252" s="76"/>
      <c r="Q252" s="76"/>
    </row>
    <row r="253" spans="1:17" ht="17.25" customHeight="1" outlineLevel="1">
      <c r="A253" s="89">
        <f t="shared" si="8"/>
        <v>207</v>
      </c>
      <c r="B253" s="74" t="s">
        <v>630</v>
      </c>
      <c r="C253" s="75"/>
      <c r="D253" s="75" t="s">
        <v>530</v>
      </c>
      <c r="E253" s="102">
        <f t="shared" si="7"/>
        <v>40</v>
      </c>
      <c r="F253" s="76"/>
      <c r="G253" s="76">
        <v>20</v>
      </c>
      <c r="H253" s="76"/>
      <c r="I253" s="76"/>
      <c r="J253" s="76"/>
      <c r="K253" s="76"/>
      <c r="L253" s="76"/>
      <c r="M253" s="76"/>
      <c r="N253" s="76">
        <v>20</v>
      </c>
      <c r="O253" s="76"/>
      <c r="P253" s="76"/>
      <c r="Q253" s="76"/>
    </row>
    <row r="254" spans="1:17" ht="17.25" customHeight="1" outlineLevel="1">
      <c r="A254" s="89">
        <f t="shared" si="8"/>
        <v>208</v>
      </c>
      <c r="B254" s="74" t="s">
        <v>631</v>
      </c>
      <c r="C254" s="75"/>
      <c r="D254" s="75" t="s">
        <v>530</v>
      </c>
      <c r="E254" s="102">
        <f t="shared" si="7"/>
        <v>5</v>
      </c>
      <c r="F254" s="76"/>
      <c r="G254" s="76"/>
      <c r="H254" s="76">
        <v>3</v>
      </c>
      <c r="I254" s="76"/>
      <c r="J254" s="76"/>
      <c r="K254" s="76"/>
      <c r="L254" s="76"/>
      <c r="M254" s="76"/>
      <c r="N254" s="76"/>
      <c r="O254" s="76">
        <v>2</v>
      </c>
      <c r="P254" s="76"/>
      <c r="Q254" s="76"/>
    </row>
    <row r="255" spans="1:17" ht="17.25" customHeight="1" outlineLevel="1">
      <c r="A255" s="89">
        <f t="shared" si="8"/>
        <v>209</v>
      </c>
      <c r="B255" s="74" t="s">
        <v>632</v>
      </c>
      <c r="C255" s="75"/>
      <c r="D255" s="75" t="s">
        <v>530</v>
      </c>
      <c r="E255" s="102">
        <f t="shared" si="7"/>
        <v>5</v>
      </c>
      <c r="F255" s="76"/>
      <c r="G255" s="76">
        <v>3</v>
      </c>
      <c r="H255" s="76"/>
      <c r="I255" s="76"/>
      <c r="J255" s="76"/>
      <c r="K255" s="76"/>
      <c r="L255" s="76"/>
      <c r="M255" s="76"/>
      <c r="N255" s="76">
        <v>2</v>
      </c>
      <c r="O255" s="76"/>
      <c r="P255" s="76"/>
      <c r="Q255" s="76"/>
    </row>
    <row r="256" spans="1:17" ht="17.25" customHeight="1" outlineLevel="1">
      <c r="A256" s="89">
        <f t="shared" si="8"/>
        <v>210</v>
      </c>
      <c r="B256" s="74" t="s">
        <v>633</v>
      </c>
      <c r="C256" s="75"/>
      <c r="D256" s="75" t="s">
        <v>530</v>
      </c>
      <c r="E256" s="102">
        <f t="shared" si="7"/>
        <v>5</v>
      </c>
      <c r="F256" s="76"/>
      <c r="G256" s="76">
        <v>2</v>
      </c>
      <c r="H256" s="76"/>
      <c r="I256" s="76"/>
      <c r="J256" s="76"/>
      <c r="K256" s="76"/>
      <c r="L256" s="76"/>
      <c r="M256" s="76">
        <v>3</v>
      </c>
      <c r="N256" s="76"/>
      <c r="O256" s="76"/>
      <c r="P256" s="76"/>
      <c r="Q256" s="76"/>
    </row>
    <row r="257" spans="1:17" ht="17.25" customHeight="1" outlineLevel="1">
      <c r="A257" s="89">
        <f t="shared" si="8"/>
        <v>211</v>
      </c>
      <c r="B257" s="74" t="s">
        <v>634</v>
      </c>
      <c r="C257" s="75"/>
      <c r="D257" s="75" t="s">
        <v>530</v>
      </c>
      <c r="E257" s="102">
        <f t="shared" si="7"/>
        <v>5</v>
      </c>
      <c r="F257" s="76"/>
      <c r="G257" s="76">
        <v>3</v>
      </c>
      <c r="H257" s="76"/>
      <c r="I257" s="76"/>
      <c r="J257" s="76"/>
      <c r="K257" s="76"/>
      <c r="L257" s="76"/>
      <c r="M257" s="76">
        <v>2</v>
      </c>
      <c r="N257" s="76"/>
      <c r="O257" s="76"/>
      <c r="P257" s="76"/>
      <c r="Q257" s="76"/>
    </row>
    <row r="258" spans="1:17" ht="17.25" customHeight="1" outlineLevel="1">
      <c r="A258" s="89">
        <f t="shared" si="8"/>
        <v>212</v>
      </c>
      <c r="B258" s="74" t="s">
        <v>635</v>
      </c>
      <c r="C258" s="75"/>
      <c r="D258" s="75" t="s">
        <v>530</v>
      </c>
      <c r="E258" s="102">
        <f t="shared" ref="E258:E300" si="9">SUM(F258:Q258)</f>
        <v>4</v>
      </c>
      <c r="F258" s="76"/>
      <c r="G258" s="76">
        <v>2</v>
      </c>
      <c r="H258" s="76"/>
      <c r="I258" s="76"/>
      <c r="J258" s="76"/>
      <c r="K258" s="76"/>
      <c r="L258" s="76"/>
      <c r="M258" s="76">
        <v>2</v>
      </c>
      <c r="N258" s="76"/>
      <c r="O258" s="76"/>
      <c r="P258" s="76"/>
      <c r="Q258" s="76"/>
    </row>
    <row r="259" spans="1:17" ht="17.25" customHeight="1" outlineLevel="1">
      <c r="A259" s="89">
        <f t="shared" ref="A259:A300" si="10">A258+1</f>
        <v>213</v>
      </c>
      <c r="B259" s="74" t="s">
        <v>636</v>
      </c>
      <c r="C259" s="75"/>
      <c r="D259" s="75" t="s">
        <v>530</v>
      </c>
      <c r="E259" s="102">
        <f t="shared" si="9"/>
        <v>1</v>
      </c>
      <c r="F259" s="76"/>
      <c r="G259" s="76"/>
      <c r="H259" s="76">
        <v>1</v>
      </c>
      <c r="I259" s="76"/>
      <c r="J259" s="76"/>
      <c r="K259" s="76"/>
      <c r="L259" s="76"/>
      <c r="M259" s="76"/>
      <c r="N259" s="76"/>
      <c r="O259" s="76"/>
      <c r="P259" s="76"/>
      <c r="Q259" s="76"/>
    </row>
    <row r="260" spans="1:17" ht="17.25" customHeight="1" outlineLevel="1">
      <c r="A260" s="89">
        <f t="shared" si="10"/>
        <v>214</v>
      </c>
      <c r="B260" s="74" t="s">
        <v>637</v>
      </c>
      <c r="C260" s="75"/>
      <c r="D260" s="75" t="s">
        <v>530</v>
      </c>
      <c r="E260" s="102">
        <f t="shared" si="9"/>
        <v>30</v>
      </c>
      <c r="F260" s="76"/>
      <c r="G260" s="76">
        <v>15</v>
      </c>
      <c r="H260" s="76"/>
      <c r="I260" s="76"/>
      <c r="J260" s="76"/>
      <c r="K260" s="76"/>
      <c r="L260" s="76"/>
      <c r="M260" s="76"/>
      <c r="N260" s="76">
        <v>15</v>
      </c>
      <c r="O260" s="76"/>
      <c r="P260" s="76"/>
      <c r="Q260" s="76"/>
    </row>
    <row r="261" spans="1:17" ht="17.25" customHeight="1" outlineLevel="1">
      <c r="A261" s="89">
        <f t="shared" si="10"/>
        <v>215</v>
      </c>
      <c r="B261" s="74" t="s">
        <v>638</v>
      </c>
      <c r="C261" s="75"/>
      <c r="D261" s="75" t="s">
        <v>530</v>
      </c>
      <c r="E261" s="102">
        <f t="shared" si="9"/>
        <v>10</v>
      </c>
      <c r="F261" s="76"/>
      <c r="G261" s="76">
        <v>5</v>
      </c>
      <c r="H261" s="76"/>
      <c r="I261" s="76"/>
      <c r="J261" s="76"/>
      <c r="K261" s="76"/>
      <c r="L261" s="76"/>
      <c r="M261" s="76"/>
      <c r="N261" s="76">
        <v>5</v>
      </c>
      <c r="O261" s="76"/>
      <c r="P261" s="76"/>
      <c r="Q261" s="76"/>
    </row>
    <row r="262" spans="1:17" ht="17.25" customHeight="1" outlineLevel="1">
      <c r="A262" s="89">
        <f t="shared" si="10"/>
        <v>216</v>
      </c>
      <c r="B262" s="74" t="s">
        <v>639</v>
      </c>
      <c r="C262" s="75"/>
      <c r="D262" s="75" t="s">
        <v>530</v>
      </c>
      <c r="E262" s="102">
        <f t="shared" si="9"/>
        <v>3</v>
      </c>
      <c r="F262" s="76"/>
      <c r="G262" s="76">
        <v>2</v>
      </c>
      <c r="H262" s="76"/>
      <c r="I262" s="76"/>
      <c r="J262" s="76"/>
      <c r="K262" s="76"/>
      <c r="L262" s="76"/>
      <c r="M262" s="76"/>
      <c r="N262" s="76">
        <v>1</v>
      </c>
      <c r="O262" s="76"/>
      <c r="P262" s="76"/>
      <c r="Q262" s="76"/>
    </row>
    <row r="263" spans="1:17" ht="17.25" customHeight="1" outlineLevel="1">
      <c r="A263" s="89">
        <f t="shared" si="10"/>
        <v>217</v>
      </c>
      <c r="B263" s="74" t="s">
        <v>640</v>
      </c>
      <c r="C263" s="75"/>
      <c r="D263" s="75" t="s">
        <v>530</v>
      </c>
      <c r="E263" s="102">
        <f t="shared" si="9"/>
        <v>35</v>
      </c>
      <c r="F263" s="76"/>
      <c r="G263" s="76">
        <v>11</v>
      </c>
      <c r="H263" s="76"/>
      <c r="I263" s="76"/>
      <c r="J263" s="76"/>
      <c r="K263" s="76">
        <v>12</v>
      </c>
      <c r="L263" s="76"/>
      <c r="M263" s="76"/>
      <c r="N263" s="76"/>
      <c r="O263" s="76"/>
      <c r="P263" s="76">
        <v>12</v>
      </c>
      <c r="Q263" s="76"/>
    </row>
    <row r="264" spans="1:17" ht="17.25" customHeight="1" outlineLevel="1">
      <c r="A264" s="89">
        <f t="shared" si="10"/>
        <v>218</v>
      </c>
      <c r="B264" s="74" t="s">
        <v>641</v>
      </c>
      <c r="C264" s="75"/>
      <c r="D264" s="75" t="s">
        <v>530</v>
      </c>
      <c r="E264" s="102">
        <f t="shared" si="9"/>
        <v>1</v>
      </c>
      <c r="F264" s="76"/>
      <c r="G264" s="76"/>
      <c r="H264" s="76">
        <v>1</v>
      </c>
      <c r="I264" s="76"/>
      <c r="J264" s="76"/>
      <c r="K264" s="76"/>
      <c r="L264" s="76"/>
      <c r="M264" s="76"/>
      <c r="N264" s="76"/>
      <c r="O264" s="76"/>
      <c r="P264" s="76"/>
      <c r="Q264" s="76"/>
    </row>
    <row r="265" spans="1:17" ht="17.25" customHeight="1" outlineLevel="1">
      <c r="A265" s="89">
        <f t="shared" si="10"/>
        <v>219</v>
      </c>
      <c r="B265" s="74" t="s">
        <v>642</v>
      </c>
      <c r="C265" s="75"/>
      <c r="D265" s="75" t="s">
        <v>530</v>
      </c>
      <c r="E265" s="102">
        <f t="shared" si="9"/>
        <v>4</v>
      </c>
      <c r="F265" s="76"/>
      <c r="G265" s="76">
        <v>1</v>
      </c>
      <c r="H265" s="76"/>
      <c r="I265" s="76"/>
      <c r="J265" s="76">
        <v>1</v>
      </c>
      <c r="K265" s="76"/>
      <c r="L265" s="76"/>
      <c r="M265" s="76"/>
      <c r="N265" s="76">
        <v>1</v>
      </c>
      <c r="O265" s="76"/>
      <c r="P265" s="76"/>
      <c r="Q265" s="76">
        <v>1</v>
      </c>
    </row>
    <row r="266" spans="1:17" ht="17.25" customHeight="1" outlineLevel="1">
      <c r="A266" s="89">
        <f t="shared" si="10"/>
        <v>220</v>
      </c>
      <c r="B266" s="74" t="s">
        <v>643</v>
      </c>
      <c r="C266" s="75"/>
      <c r="D266" s="75" t="s">
        <v>530</v>
      </c>
      <c r="E266" s="102">
        <f t="shared" si="9"/>
        <v>1</v>
      </c>
      <c r="F266" s="76"/>
      <c r="G266" s="76"/>
      <c r="H266" s="76"/>
      <c r="I266" s="76"/>
      <c r="J266" s="76"/>
      <c r="K266" s="76"/>
      <c r="L266" s="76">
        <v>1</v>
      </c>
      <c r="M266" s="76"/>
      <c r="N266" s="76"/>
      <c r="O266" s="76"/>
      <c r="P266" s="76"/>
      <c r="Q266" s="76"/>
    </row>
    <row r="267" spans="1:17" ht="17.25" customHeight="1" outlineLevel="1">
      <c r="A267" s="89">
        <f t="shared" si="10"/>
        <v>221</v>
      </c>
      <c r="B267" s="74" t="s">
        <v>644</v>
      </c>
      <c r="C267" s="75"/>
      <c r="D267" s="75" t="s">
        <v>530</v>
      </c>
      <c r="E267" s="102">
        <f t="shared" si="9"/>
        <v>4</v>
      </c>
      <c r="F267" s="76"/>
      <c r="G267" s="76">
        <v>1</v>
      </c>
      <c r="H267" s="76"/>
      <c r="I267" s="76"/>
      <c r="J267" s="76">
        <v>1</v>
      </c>
      <c r="K267" s="76"/>
      <c r="L267" s="76"/>
      <c r="M267" s="76"/>
      <c r="N267" s="76"/>
      <c r="O267" s="76">
        <v>2</v>
      </c>
      <c r="P267" s="76"/>
      <c r="Q267" s="76"/>
    </row>
    <row r="268" spans="1:17" ht="17.25" customHeight="1" outlineLevel="1">
      <c r="A268" s="89">
        <f t="shared" si="10"/>
        <v>222</v>
      </c>
      <c r="B268" s="74" t="s">
        <v>645</v>
      </c>
      <c r="C268" s="75"/>
      <c r="D268" s="75" t="s">
        <v>530</v>
      </c>
      <c r="E268" s="102">
        <f t="shared" si="9"/>
        <v>2</v>
      </c>
      <c r="F268" s="76"/>
      <c r="G268" s="76"/>
      <c r="H268" s="76">
        <v>1</v>
      </c>
      <c r="I268" s="76"/>
      <c r="J268" s="76"/>
      <c r="K268" s="76">
        <v>1</v>
      </c>
      <c r="L268" s="76"/>
      <c r="M268" s="76"/>
      <c r="N268" s="76"/>
      <c r="O268" s="76"/>
      <c r="P268" s="76"/>
      <c r="Q268" s="76"/>
    </row>
    <row r="269" spans="1:17" ht="17.25" customHeight="1" outlineLevel="1">
      <c r="A269" s="89">
        <f t="shared" si="10"/>
        <v>223</v>
      </c>
      <c r="B269" s="74" t="s">
        <v>646</v>
      </c>
      <c r="C269" s="75"/>
      <c r="D269" s="75" t="s">
        <v>530</v>
      </c>
      <c r="E269" s="102">
        <f t="shared" si="9"/>
        <v>2</v>
      </c>
      <c r="F269" s="76"/>
      <c r="G269" s="76"/>
      <c r="H269" s="76"/>
      <c r="I269" s="76"/>
      <c r="J269" s="76">
        <v>1</v>
      </c>
      <c r="K269" s="76"/>
      <c r="L269" s="76"/>
      <c r="M269" s="76"/>
      <c r="N269" s="76"/>
      <c r="O269" s="76"/>
      <c r="P269" s="76"/>
      <c r="Q269" s="76">
        <v>1</v>
      </c>
    </row>
    <row r="270" spans="1:17" ht="17.25" customHeight="1" outlineLevel="1">
      <c r="A270" s="89">
        <f t="shared" si="10"/>
        <v>224</v>
      </c>
      <c r="B270" s="74" t="s">
        <v>647</v>
      </c>
      <c r="C270" s="75"/>
      <c r="D270" s="75" t="s">
        <v>530</v>
      </c>
      <c r="E270" s="102">
        <f t="shared" si="9"/>
        <v>5</v>
      </c>
      <c r="F270" s="76"/>
      <c r="G270" s="76">
        <v>2</v>
      </c>
      <c r="H270" s="76"/>
      <c r="I270" s="76"/>
      <c r="J270" s="76">
        <v>1</v>
      </c>
      <c r="K270" s="76"/>
      <c r="L270" s="76"/>
      <c r="M270" s="76">
        <v>1</v>
      </c>
      <c r="N270" s="76"/>
      <c r="O270" s="76"/>
      <c r="P270" s="76"/>
      <c r="Q270" s="76">
        <v>1</v>
      </c>
    </row>
    <row r="271" spans="1:17" ht="17.25" customHeight="1" outlineLevel="1">
      <c r="A271" s="89">
        <f t="shared" si="10"/>
        <v>225</v>
      </c>
      <c r="B271" s="74" t="s">
        <v>648</v>
      </c>
      <c r="C271" s="75"/>
      <c r="D271" s="75" t="s">
        <v>530</v>
      </c>
      <c r="E271" s="102">
        <f t="shared" si="9"/>
        <v>8</v>
      </c>
      <c r="F271" s="76"/>
      <c r="G271" s="76">
        <v>4</v>
      </c>
      <c r="H271" s="76"/>
      <c r="I271" s="76"/>
      <c r="J271" s="76"/>
      <c r="K271" s="76"/>
      <c r="L271" s="76"/>
      <c r="M271" s="76"/>
      <c r="N271" s="76">
        <v>4</v>
      </c>
      <c r="O271" s="76"/>
      <c r="P271" s="76"/>
      <c r="Q271" s="76"/>
    </row>
    <row r="272" spans="1:17" ht="17.25" customHeight="1" outlineLevel="1">
      <c r="A272" s="89">
        <f t="shared" si="10"/>
        <v>226</v>
      </c>
      <c r="B272" s="74" t="s">
        <v>649</v>
      </c>
      <c r="C272" s="75"/>
      <c r="D272" s="75" t="s">
        <v>530</v>
      </c>
      <c r="E272" s="102">
        <f t="shared" si="9"/>
        <v>5</v>
      </c>
      <c r="F272" s="76"/>
      <c r="G272" s="76">
        <v>3</v>
      </c>
      <c r="H272" s="76"/>
      <c r="I272" s="76"/>
      <c r="J272" s="76"/>
      <c r="K272" s="76"/>
      <c r="L272" s="76"/>
      <c r="M272" s="76"/>
      <c r="N272" s="76">
        <v>2</v>
      </c>
      <c r="O272" s="76"/>
      <c r="P272" s="76"/>
      <c r="Q272" s="76"/>
    </row>
    <row r="273" spans="1:17" ht="17.25" customHeight="1" outlineLevel="1">
      <c r="A273" s="89">
        <f t="shared" si="10"/>
        <v>227</v>
      </c>
      <c r="B273" s="74" t="s">
        <v>650</v>
      </c>
      <c r="C273" s="75"/>
      <c r="D273" s="75" t="s">
        <v>530</v>
      </c>
      <c r="E273" s="102">
        <f t="shared" si="9"/>
        <v>4</v>
      </c>
      <c r="F273" s="76"/>
      <c r="G273" s="76">
        <v>2</v>
      </c>
      <c r="H273" s="76"/>
      <c r="I273" s="76"/>
      <c r="J273" s="76"/>
      <c r="K273" s="76"/>
      <c r="L273" s="76">
        <v>2</v>
      </c>
      <c r="M273" s="76"/>
      <c r="N273" s="76"/>
      <c r="O273" s="76"/>
      <c r="P273" s="76"/>
      <c r="Q273" s="76"/>
    </row>
    <row r="274" spans="1:17" ht="17.25" customHeight="1" outlineLevel="1">
      <c r="A274" s="89">
        <f t="shared" si="10"/>
        <v>228</v>
      </c>
      <c r="B274" s="74" t="s">
        <v>652</v>
      </c>
      <c r="C274" s="75"/>
      <c r="D274" s="75" t="s">
        <v>530</v>
      </c>
      <c r="E274" s="102">
        <f t="shared" si="9"/>
        <v>3</v>
      </c>
      <c r="F274" s="76"/>
      <c r="G274" s="76"/>
      <c r="H274" s="76">
        <v>2</v>
      </c>
      <c r="I274" s="76"/>
      <c r="J274" s="76"/>
      <c r="K274" s="76"/>
      <c r="L274" s="76"/>
      <c r="M274" s="76"/>
      <c r="N274" s="76">
        <v>1</v>
      </c>
      <c r="O274" s="76"/>
      <c r="P274" s="76"/>
      <c r="Q274" s="76"/>
    </row>
    <row r="275" spans="1:17" ht="17.25" customHeight="1" outlineLevel="1">
      <c r="A275" s="89">
        <f t="shared" si="10"/>
        <v>229</v>
      </c>
      <c r="B275" s="74" t="s">
        <v>653</v>
      </c>
      <c r="C275" s="75"/>
      <c r="D275" s="75" t="s">
        <v>530</v>
      </c>
      <c r="E275" s="102">
        <f t="shared" si="9"/>
        <v>3</v>
      </c>
      <c r="F275" s="76"/>
      <c r="G275" s="76">
        <v>2</v>
      </c>
      <c r="H275" s="76"/>
      <c r="I275" s="76"/>
      <c r="J275" s="76"/>
      <c r="K275" s="76"/>
      <c r="L275" s="76"/>
      <c r="M275" s="76"/>
      <c r="N275" s="76"/>
      <c r="O275" s="76"/>
      <c r="P275" s="76">
        <v>1</v>
      </c>
      <c r="Q275" s="76"/>
    </row>
    <row r="276" spans="1:17" ht="17.25" customHeight="1" outlineLevel="1">
      <c r="A276" s="89">
        <f t="shared" si="10"/>
        <v>230</v>
      </c>
      <c r="B276" s="74" t="s">
        <v>655</v>
      </c>
      <c r="C276" s="75"/>
      <c r="D276" s="75" t="s">
        <v>530</v>
      </c>
      <c r="E276" s="102">
        <f t="shared" si="9"/>
        <v>2</v>
      </c>
      <c r="F276" s="76"/>
      <c r="G276" s="76"/>
      <c r="H276" s="76"/>
      <c r="I276" s="76"/>
      <c r="J276" s="76">
        <v>1</v>
      </c>
      <c r="K276" s="76"/>
      <c r="L276" s="76"/>
      <c r="M276" s="76"/>
      <c r="N276" s="76">
        <v>1</v>
      </c>
      <c r="O276" s="76"/>
      <c r="P276" s="76"/>
      <c r="Q276" s="76"/>
    </row>
    <row r="277" spans="1:17" ht="17.25" customHeight="1" outlineLevel="1">
      <c r="A277" s="89">
        <f t="shared" si="10"/>
        <v>231</v>
      </c>
      <c r="B277" s="77" t="s">
        <v>657</v>
      </c>
      <c r="C277" s="75"/>
      <c r="D277" s="75" t="s">
        <v>530</v>
      </c>
      <c r="E277" s="102">
        <f t="shared" si="9"/>
        <v>6</v>
      </c>
      <c r="F277" s="76"/>
      <c r="G277" s="76">
        <v>3</v>
      </c>
      <c r="H277" s="76"/>
      <c r="I277" s="76"/>
      <c r="J277" s="76"/>
      <c r="K277" s="76"/>
      <c r="L277" s="76"/>
      <c r="M277" s="76">
        <v>3</v>
      </c>
      <c r="N277" s="76"/>
      <c r="O277" s="76"/>
      <c r="P277" s="76"/>
      <c r="Q277" s="76"/>
    </row>
    <row r="278" spans="1:17" ht="17.25" customHeight="1" outlineLevel="1">
      <c r="A278" s="89">
        <f t="shared" si="10"/>
        <v>232</v>
      </c>
      <c r="B278" s="77" t="s">
        <v>658</v>
      </c>
      <c r="C278" s="75"/>
      <c r="D278" s="75" t="s">
        <v>530</v>
      </c>
      <c r="E278" s="102">
        <f t="shared" si="9"/>
        <v>6</v>
      </c>
      <c r="F278" s="76"/>
      <c r="G278" s="76">
        <v>3</v>
      </c>
      <c r="H278" s="76"/>
      <c r="I278" s="76"/>
      <c r="J278" s="76"/>
      <c r="K278" s="76"/>
      <c r="L278" s="76"/>
      <c r="M278" s="76">
        <v>3</v>
      </c>
      <c r="N278" s="76"/>
      <c r="O278" s="76"/>
      <c r="P278" s="76"/>
      <c r="Q278" s="76"/>
    </row>
    <row r="279" spans="1:17" ht="17.25" customHeight="1" outlineLevel="1">
      <c r="A279" s="89">
        <f t="shared" si="10"/>
        <v>233</v>
      </c>
      <c r="B279" s="77" t="s">
        <v>659</v>
      </c>
      <c r="C279" s="75"/>
      <c r="D279" s="75" t="s">
        <v>530</v>
      </c>
      <c r="E279" s="102">
        <f t="shared" si="9"/>
        <v>20</v>
      </c>
      <c r="F279" s="76"/>
      <c r="G279" s="76">
        <v>10</v>
      </c>
      <c r="H279" s="76"/>
      <c r="I279" s="76"/>
      <c r="J279" s="76"/>
      <c r="K279" s="76"/>
      <c r="L279" s="76"/>
      <c r="M279" s="76">
        <v>10</v>
      </c>
      <c r="N279" s="76"/>
      <c r="O279" s="76"/>
      <c r="P279" s="76"/>
      <c r="Q279" s="76"/>
    </row>
    <row r="280" spans="1:17" ht="17.25" customHeight="1" outlineLevel="1">
      <c r="A280" s="89">
        <f t="shared" si="10"/>
        <v>234</v>
      </c>
      <c r="B280" s="77" t="s">
        <v>660</v>
      </c>
      <c r="C280" s="75"/>
      <c r="D280" s="75" t="s">
        <v>530</v>
      </c>
      <c r="E280" s="102">
        <f t="shared" si="9"/>
        <v>15</v>
      </c>
      <c r="F280" s="76"/>
      <c r="G280" s="76">
        <v>8</v>
      </c>
      <c r="H280" s="76"/>
      <c r="I280" s="76"/>
      <c r="J280" s="76"/>
      <c r="K280" s="76"/>
      <c r="L280" s="76"/>
      <c r="M280" s="76">
        <v>7</v>
      </c>
      <c r="N280" s="76"/>
      <c r="O280" s="76"/>
      <c r="P280" s="76"/>
      <c r="Q280" s="76"/>
    </row>
    <row r="281" spans="1:17" ht="17.25" customHeight="1" outlineLevel="1">
      <c r="A281" s="89">
        <f t="shared" si="10"/>
        <v>235</v>
      </c>
      <c r="B281" s="77" t="s">
        <v>661</v>
      </c>
      <c r="C281" s="75"/>
      <c r="D281" s="75" t="s">
        <v>530</v>
      </c>
      <c r="E281" s="102">
        <f t="shared" si="9"/>
        <v>10</v>
      </c>
      <c r="F281" s="76"/>
      <c r="G281" s="76">
        <v>5</v>
      </c>
      <c r="H281" s="76"/>
      <c r="I281" s="76"/>
      <c r="J281" s="76"/>
      <c r="K281" s="76"/>
      <c r="L281" s="76"/>
      <c r="M281" s="76">
        <v>5</v>
      </c>
      <c r="N281" s="76"/>
      <c r="O281" s="76"/>
      <c r="P281" s="76"/>
      <c r="Q281" s="76"/>
    </row>
    <row r="282" spans="1:17" ht="17.25" customHeight="1" outlineLevel="1">
      <c r="A282" s="89">
        <f t="shared" si="10"/>
        <v>236</v>
      </c>
      <c r="B282" s="77" t="s">
        <v>663</v>
      </c>
      <c r="C282" s="75"/>
      <c r="D282" s="75" t="s">
        <v>530</v>
      </c>
      <c r="E282" s="102">
        <f t="shared" si="9"/>
        <v>15</v>
      </c>
      <c r="F282" s="76"/>
      <c r="G282" s="76"/>
      <c r="H282" s="76">
        <v>8</v>
      </c>
      <c r="I282" s="76"/>
      <c r="J282" s="76"/>
      <c r="K282" s="76"/>
      <c r="L282" s="76"/>
      <c r="M282" s="76"/>
      <c r="N282" s="76">
        <v>7</v>
      </c>
      <c r="O282" s="76"/>
      <c r="P282" s="76"/>
      <c r="Q282" s="76"/>
    </row>
    <row r="283" spans="1:17" ht="17.25" customHeight="1" outlineLevel="1">
      <c r="A283" s="89">
        <f t="shared" si="10"/>
        <v>237</v>
      </c>
      <c r="B283" s="77" t="s">
        <v>665</v>
      </c>
      <c r="C283" s="75"/>
      <c r="D283" s="75" t="s">
        <v>530</v>
      </c>
      <c r="E283" s="102">
        <f t="shared" si="9"/>
        <v>10</v>
      </c>
      <c r="F283" s="76"/>
      <c r="G283" s="76">
        <v>5</v>
      </c>
      <c r="H283" s="76"/>
      <c r="I283" s="76"/>
      <c r="J283" s="76"/>
      <c r="K283" s="76"/>
      <c r="L283" s="76"/>
      <c r="M283" s="76">
        <v>5</v>
      </c>
      <c r="N283" s="76"/>
      <c r="O283" s="76"/>
      <c r="P283" s="76"/>
      <c r="Q283" s="76"/>
    </row>
    <row r="284" spans="1:17" ht="17.25" customHeight="1" outlineLevel="1">
      <c r="A284" s="89">
        <f t="shared" si="10"/>
        <v>238</v>
      </c>
      <c r="B284" s="77" t="s">
        <v>666</v>
      </c>
      <c r="C284" s="75"/>
      <c r="D284" s="75" t="s">
        <v>530</v>
      </c>
      <c r="E284" s="102">
        <f t="shared" si="9"/>
        <v>1</v>
      </c>
      <c r="F284" s="76"/>
      <c r="G284" s="76"/>
      <c r="H284" s="76">
        <v>1</v>
      </c>
      <c r="I284" s="76"/>
      <c r="J284" s="76"/>
      <c r="K284" s="76"/>
      <c r="L284" s="76"/>
      <c r="M284" s="76"/>
      <c r="N284" s="76"/>
      <c r="O284" s="76"/>
      <c r="P284" s="76"/>
      <c r="Q284" s="76"/>
    </row>
    <row r="285" spans="1:17" ht="17.25" customHeight="1" outlineLevel="1">
      <c r="A285" s="89">
        <f t="shared" si="10"/>
        <v>239</v>
      </c>
      <c r="B285" s="77" t="s">
        <v>668</v>
      </c>
      <c r="C285" s="75"/>
      <c r="D285" s="75" t="s">
        <v>530</v>
      </c>
      <c r="E285" s="102">
        <f t="shared" si="9"/>
        <v>3</v>
      </c>
      <c r="F285" s="76"/>
      <c r="G285" s="76">
        <v>2</v>
      </c>
      <c r="H285" s="76"/>
      <c r="I285" s="76"/>
      <c r="J285" s="76"/>
      <c r="K285" s="76"/>
      <c r="L285" s="76"/>
      <c r="M285" s="76"/>
      <c r="N285" s="76"/>
      <c r="O285" s="76"/>
      <c r="P285" s="76">
        <v>1</v>
      </c>
      <c r="Q285" s="76"/>
    </row>
    <row r="286" spans="1:17" ht="17.25" customHeight="1" outlineLevel="1">
      <c r="A286" s="89">
        <f t="shared" si="10"/>
        <v>240</v>
      </c>
      <c r="B286" s="77" t="s">
        <v>733</v>
      </c>
      <c r="C286" s="75"/>
      <c r="D286" s="75" t="s">
        <v>530</v>
      </c>
      <c r="E286" s="102">
        <f t="shared" si="9"/>
        <v>5</v>
      </c>
      <c r="F286" s="76"/>
      <c r="G286" s="76"/>
      <c r="H286" s="76">
        <v>2</v>
      </c>
      <c r="I286" s="76"/>
      <c r="J286" s="76"/>
      <c r="K286" s="76"/>
      <c r="L286" s="76"/>
      <c r="M286" s="76"/>
      <c r="N286" s="76">
        <v>3</v>
      </c>
      <c r="O286" s="76"/>
      <c r="P286" s="76"/>
      <c r="Q286" s="76"/>
    </row>
    <row r="287" spans="1:17" ht="17.25" customHeight="1" outlineLevel="1">
      <c r="A287" s="89">
        <f t="shared" si="10"/>
        <v>241</v>
      </c>
      <c r="B287" s="77" t="s">
        <v>672</v>
      </c>
      <c r="C287" s="75"/>
      <c r="D287" s="75" t="s">
        <v>530</v>
      </c>
      <c r="E287" s="102">
        <f t="shared" si="9"/>
        <v>4</v>
      </c>
      <c r="F287" s="76"/>
      <c r="G287" s="76">
        <v>2</v>
      </c>
      <c r="H287" s="76"/>
      <c r="I287" s="76"/>
      <c r="J287" s="76"/>
      <c r="K287" s="76">
        <v>2</v>
      </c>
      <c r="L287" s="76"/>
      <c r="M287" s="76"/>
      <c r="N287" s="76"/>
      <c r="O287" s="76"/>
      <c r="P287" s="76"/>
      <c r="Q287" s="76"/>
    </row>
    <row r="288" spans="1:17" ht="17.25" customHeight="1" outlineLevel="1">
      <c r="A288" s="89">
        <f t="shared" si="10"/>
        <v>242</v>
      </c>
      <c r="B288" s="74" t="s">
        <v>673</v>
      </c>
      <c r="C288" s="75"/>
      <c r="D288" s="75" t="s">
        <v>530</v>
      </c>
      <c r="E288" s="102">
        <f t="shared" si="9"/>
        <v>2</v>
      </c>
      <c r="F288" s="76"/>
      <c r="G288" s="76"/>
      <c r="H288" s="76">
        <v>1</v>
      </c>
      <c r="I288" s="76"/>
      <c r="J288" s="76"/>
      <c r="K288" s="76"/>
      <c r="L288" s="76">
        <v>1</v>
      </c>
      <c r="M288" s="76"/>
      <c r="N288" s="76"/>
      <c r="O288" s="76"/>
      <c r="P288" s="76"/>
      <c r="Q288" s="76"/>
    </row>
    <row r="289" spans="1:17" ht="17.25" customHeight="1" outlineLevel="1">
      <c r="A289" s="89">
        <f t="shared" si="10"/>
        <v>243</v>
      </c>
      <c r="B289" s="74" t="s">
        <v>674</v>
      </c>
      <c r="C289" s="75"/>
      <c r="D289" s="75" t="s">
        <v>530</v>
      </c>
      <c r="E289" s="102">
        <f t="shared" si="9"/>
        <v>3</v>
      </c>
      <c r="F289" s="76"/>
      <c r="G289" s="76">
        <v>1</v>
      </c>
      <c r="H289" s="76"/>
      <c r="I289" s="76"/>
      <c r="J289" s="76"/>
      <c r="K289" s="76"/>
      <c r="L289" s="76"/>
      <c r="M289" s="76">
        <v>1</v>
      </c>
      <c r="N289" s="76"/>
      <c r="O289" s="76"/>
      <c r="P289" s="76">
        <v>1</v>
      </c>
      <c r="Q289" s="76"/>
    </row>
    <row r="290" spans="1:17" ht="17.25" customHeight="1" outlineLevel="1">
      <c r="A290" s="89">
        <f t="shared" si="10"/>
        <v>244</v>
      </c>
      <c r="B290" s="74" t="s">
        <v>675</v>
      </c>
      <c r="C290" s="75"/>
      <c r="D290" s="75" t="s">
        <v>530</v>
      </c>
      <c r="E290" s="102">
        <f t="shared" si="9"/>
        <v>50</v>
      </c>
      <c r="F290" s="76"/>
      <c r="G290" s="76">
        <v>25</v>
      </c>
      <c r="H290" s="76"/>
      <c r="I290" s="76"/>
      <c r="J290" s="76"/>
      <c r="K290" s="76"/>
      <c r="L290" s="76"/>
      <c r="M290" s="76"/>
      <c r="N290" s="76">
        <v>25</v>
      </c>
      <c r="O290" s="76"/>
      <c r="P290" s="76"/>
      <c r="Q290" s="76"/>
    </row>
    <row r="291" spans="1:17" ht="17.25" customHeight="1" outlineLevel="1">
      <c r="A291" s="89">
        <f t="shared" si="10"/>
        <v>245</v>
      </c>
      <c r="B291" s="74" t="s">
        <v>676</v>
      </c>
      <c r="C291" s="75"/>
      <c r="D291" s="75" t="s">
        <v>530</v>
      </c>
      <c r="E291" s="102">
        <f t="shared" si="9"/>
        <v>7</v>
      </c>
      <c r="F291" s="76"/>
      <c r="G291" s="76"/>
      <c r="H291" s="76">
        <v>3</v>
      </c>
      <c r="I291" s="76"/>
      <c r="J291" s="76"/>
      <c r="K291" s="76"/>
      <c r="L291" s="76"/>
      <c r="M291" s="76"/>
      <c r="N291" s="76"/>
      <c r="O291" s="76">
        <v>4</v>
      </c>
      <c r="P291" s="76"/>
      <c r="Q291" s="76"/>
    </row>
    <row r="292" spans="1:17" ht="17.25" customHeight="1" outlineLevel="1">
      <c r="A292" s="89">
        <f t="shared" si="10"/>
        <v>246</v>
      </c>
      <c r="B292" s="74" t="s">
        <v>677</v>
      </c>
      <c r="C292" s="75"/>
      <c r="D292" s="75" t="s">
        <v>530</v>
      </c>
      <c r="E292" s="102">
        <f t="shared" si="9"/>
        <v>3</v>
      </c>
      <c r="F292" s="76"/>
      <c r="G292" s="76">
        <v>1</v>
      </c>
      <c r="H292" s="76"/>
      <c r="I292" s="76"/>
      <c r="J292" s="76">
        <v>1</v>
      </c>
      <c r="K292" s="76"/>
      <c r="L292" s="76"/>
      <c r="M292" s="76"/>
      <c r="N292" s="76"/>
      <c r="O292" s="76">
        <v>1</v>
      </c>
      <c r="P292" s="76"/>
      <c r="Q292" s="76"/>
    </row>
    <row r="293" spans="1:17" ht="17.25" customHeight="1" outlineLevel="1">
      <c r="A293" s="89">
        <f t="shared" si="10"/>
        <v>247</v>
      </c>
      <c r="B293" s="74" t="s">
        <v>678</v>
      </c>
      <c r="C293" s="75"/>
      <c r="D293" s="75" t="s">
        <v>530</v>
      </c>
      <c r="E293" s="102">
        <f t="shared" si="9"/>
        <v>3</v>
      </c>
      <c r="F293" s="76"/>
      <c r="G293" s="76">
        <v>1</v>
      </c>
      <c r="H293" s="76"/>
      <c r="I293" s="76"/>
      <c r="J293" s="76">
        <v>1</v>
      </c>
      <c r="K293" s="76"/>
      <c r="L293" s="76"/>
      <c r="M293" s="76"/>
      <c r="N293" s="76"/>
      <c r="O293" s="76">
        <v>1</v>
      </c>
      <c r="P293" s="76"/>
      <c r="Q293" s="76"/>
    </row>
    <row r="294" spans="1:17" ht="17.25" customHeight="1" outlineLevel="1">
      <c r="A294" s="89">
        <f t="shared" si="10"/>
        <v>248</v>
      </c>
      <c r="B294" s="74" t="s">
        <v>679</v>
      </c>
      <c r="C294" s="75"/>
      <c r="D294" s="75" t="s">
        <v>530</v>
      </c>
      <c r="E294" s="102">
        <f t="shared" si="9"/>
        <v>4</v>
      </c>
      <c r="F294" s="76"/>
      <c r="G294" s="76">
        <v>2</v>
      </c>
      <c r="H294" s="76"/>
      <c r="I294" s="76"/>
      <c r="J294" s="76"/>
      <c r="K294" s="76"/>
      <c r="L294" s="76"/>
      <c r="M294" s="76"/>
      <c r="N294" s="76">
        <v>2</v>
      </c>
      <c r="O294" s="76"/>
      <c r="P294" s="76"/>
      <c r="Q294" s="76"/>
    </row>
    <row r="295" spans="1:17" ht="17.25" customHeight="1" outlineLevel="1">
      <c r="A295" s="89">
        <f t="shared" si="10"/>
        <v>249</v>
      </c>
      <c r="B295" s="74" t="s">
        <v>680</v>
      </c>
      <c r="C295" s="75"/>
      <c r="D295" s="75" t="s">
        <v>530</v>
      </c>
      <c r="E295" s="102">
        <f t="shared" si="9"/>
        <v>2</v>
      </c>
      <c r="F295" s="76"/>
      <c r="G295" s="76">
        <v>1</v>
      </c>
      <c r="H295" s="76"/>
      <c r="I295" s="76"/>
      <c r="J295" s="76"/>
      <c r="K295" s="76"/>
      <c r="L295" s="76"/>
      <c r="M295" s="76"/>
      <c r="N295" s="76"/>
      <c r="O295" s="76">
        <v>1</v>
      </c>
      <c r="P295" s="76"/>
      <c r="Q295" s="76"/>
    </row>
    <row r="296" spans="1:17" ht="17.25" customHeight="1" outlineLevel="1">
      <c r="A296" s="89">
        <f t="shared" si="10"/>
        <v>250</v>
      </c>
      <c r="B296" s="74" t="s">
        <v>681</v>
      </c>
      <c r="C296" s="75"/>
      <c r="D296" s="75" t="s">
        <v>530</v>
      </c>
      <c r="E296" s="102">
        <f t="shared" si="9"/>
        <v>1</v>
      </c>
      <c r="F296" s="76"/>
      <c r="G296" s="76"/>
      <c r="H296" s="76"/>
      <c r="I296" s="76"/>
      <c r="J296" s="76"/>
      <c r="K296" s="76"/>
      <c r="L296" s="76">
        <v>1</v>
      </c>
      <c r="M296" s="76"/>
      <c r="N296" s="76"/>
      <c r="O296" s="76"/>
      <c r="P296" s="76"/>
      <c r="Q296" s="76"/>
    </row>
    <row r="297" spans="1:17" ht="17.25" customHeight="1" outlineLevel="1">
      <c r="A297" s="89">
        <f t="shared" si="10"/>
        <v>251</v>
      </c>
      <c r="B297" s="74" t="s">
        <v>682</v>
      </c>
      <c r="C297" s="75"/>
      <c r="D297" s="75" t="s">
        <v>530</v>
      </c>
      <c r="E297" s="102">
        <f t="shared" si="9"/>
        <v>1</v>
      </c>
      <c r="F297" s="76"/>
      <c r="G297" s="76"/>
      <c r="H297" s="76"/>
      <c r="I297" s="76"/>
      <c r="J297" s="76">
        <v>1</v>
      </c>
      <c r="K297" s="76"/>
      <c r="L297" s="76"/>
      <c r="M297" s="76"/>
      <c r="N297" s="76"/>
      <c r="O297" s="76"/>
      <c r="P297" s="76"/>
      <c r="Q297" s="76"/>
    </row>
    <row r="298" spans="1:17" ht="17.25" customHeight="1" outlineLevel="1">
      <c r="A298" s="89">
        <f t="shared" si="10"/>
        <v>252</v>
      </c>
      <c r="B298" s="74" t="s">
        <v>683</v>
      </c>
      <c r="C298" s="75"/>
      <c r="D298" s="75" t="s">
        <v>530</v>
      </c>
      <c r="E298" s="102">
        <f t="shared" si="9"/>
        <v>4</v>
      </c>
      <c r="F298" s="76"/>
      <c r="G298" s="76">
        <v>2</v>
      </c>
      <c r="H298" s="76"/>
      <c r="I298" s="76"/>
      <c r="J298" s="76"/>
      <c r="K298" s="76"/>
      <c r="L298" s="76">
        <v>2</v>
      </c>
      <c r="M298" s="76"/>
      <c r="N298" s="76"/>
      <c r="O298" s="76"/>
      <c r="P298" s="76"/>
      <c r="Q298" s="76"/>
    </row>
    <row r="299" spans="1:17" ht="17.25" customHeight="1" outlineLevel="1">
      <c r="A299" s="89">
        <f t="shared" si="10"/>
        <v>253</v>
      </c>
      <c r="B299" s="74" t="s">
        <v>687</v>
      </c>
      <c r="C299" s="75"/>
      <c r="D299" s="75" t="s">
        <v>530</v>
      </c>
      <c r="E299" s="102">
        <f t="shared" si="9"/>
        <v>2</v>
      </c>
      <c r="F299" s="76"/>
      <c r="G299" s="76"/>
      <c r="H299" s="76"/>
      <c r="I299" s="76"/>
      <c r="J299" s="76">
        <v>1</v>
      </c>
      <c r="K299" s="76"/>
      <c r="L299" s="76"/>
      <c r="M299" s="76"/>
      <c r="N299" s="76"/>
      <c r="O299" s="76">
        <v>1</v>
      </c>
      <c r="P299" s="76"/>
      <c r="Q299" s="76"/>
    </row>
    <row r="300" spans="1:17" ht="17.25" customHeight="1" outlineLevel="1">
      <c r="A300" s="101">
        <f t="shared" si="10"/>
        <v>254</v>
      </c>
      <c r="B300" s="78" t="s">
        <v>689</v>
      </c>
      <c r="C300" s="79"/>
      <c r="D300" s="79" t="s">
        <v>530</v>
      </c>
      <c r="E300" s="102">
        <f t="shared" si="9"/>
        <v>1</v>
      </c>
      <c r="F300" s="80"/>
      <c r="G300" s="80"/>
      <c r="H300" s="80"/>
      <c r="I300" s="80"/>
      <c r="J300" s="80"/>
      <c r="K300" s="80"/>
      <c r="L300" s="80"/>
      <c r="M300" s="80">
        <v>1</v>
      </c>
      <c r="N300" s="80"/>
      <c r="O300" s="80"/>
      <c r="P300" s="80"/>
      <c r="Q300" s="80"/>
    </row>
    <row r="301" spans="1:17" ht="17.25" customHeight="1">
      <c r="A301" s="492" t="s">
        <v>181</v>
      </c>
      <c r="B301" s="493"/>
      <c r="C301" s="493"/>
      <c r="D301" s="493"/>
      <c r="E301" s="493"/>
      <c r="F301" s="493"/>
      <c r="G301" s="493"/>
      <c r="H301" s="493"/>
      <c r="I301" s="493"/>
      <c r="J301" s="493"/>
      <c r="K301" s="493"/>
      <c r="L301" s="493"/>
      <c r="M301" s="493"/>
      <c r="N301" s="493"/>
      <c r="O301" s="493"/>
      <c r="P301" s="493"/>
      <c r="Q301" s="493"/>
    </row>
    <row r="302" spans="1:17" ht="17.25" customHeight="1" outlineLevel="1">
      <c r="A302" s="88">
        <f>A300+1</f>
        <v>255</v>
      </c>
      <c r="B302" s="103" t="s">
        <v>626</v>
      </c>
      <c r="C302" s="71"/>
      <c r="D302" s="71" t="s">
        <v>530</v>
      </c>
      <c r="E302" s="104">
        <f>SUM(F302:Q302)</f>
        <v>2</v>
      </c>
      <c r="F302" s="73"/>
      <c r="G302" s="73"/>
      <c r="H302" s="73">
        <v>1</v>
      </c>
      <c r="I302" s="73"/>
      <c r="J302" s="73"/>
      <c r="K302" s="73"/>
      <c r="L302" s="73"/>
      <c r="M302" s="73"/>
      <c r="N302" s="73">
        <v>1</v>
      </c>
      <c r="O302" s="73"/>
      <c r="P302" s="73"/>
      <c r="Q302" s="73"/>
    </row>
    <row r="303" spans="1:17" ht="17.25" customHeight="1" outlineLevel="1">
      <c r="A303" s="89">
        <f>A302+1</f>
        <v>256</v>
      </c>
      <c r="B303" s="105" t="s">
        <v>627</v>
      </c>
      <c r="C303" s="75"/>
      <c r="D303" s="75" t="s">
        <v>530</v>
      </c>
      <c r="E303" s="104">
        <f t="shared" ref="E303:E366" si="11">SUM(F303:Q303)</f>
        <v>2</v>
      </c>
      <c r="F303" s="76"/>
      <c r="G303" s="76"/>
      <c r="H303" s="76">
        <v>1</v>
      </c>
      <c r="I303" s="76"/>
      <c r="J303" s="76"/>
      <c r="K303" s="76"/>
      <c r="L303" s="76"/>
      <c r="M303" s="76"/>
      <c r="N303" s="76">
        <v>1</v>
      </c>
      <c r="O303" s="76"/>
      <c r="P303" s="76"/>
      <c r="Q303" s="76"/>
    </row>
    <row r="304" spans="1:17" ht="17.25" customHeight="1" outlineLevel="1">
      <c r="A304" s="89">
        <f t="shared" ref="A304:A363" si="12">A303+1</f>
        <v>257</v>
      </c>
      <c r="B304" s="105" t="s">
        <v>628</v>
      </c>
      <c r="C304" s="75"/>
      <c r="D304" s="75" t="s">
        <v>530</v>
      </c>
      <c r="E304" s="104">
        <f t="shared" si="11"/>
        <v>5</v>
      </c>
      <c r="F304" s="76"/>
      <c r="G304" s="76"/>
      <c r="H304" s="76">
        <v>3</v>
      </c>
      <c r="I304" s="76"/>
      <c r="J304" s="76"/>
      <c r="K304" s="76"/>
      <c r="L304" s="76"/>
      <c r="M304" s="76"/>
      <c r="N304" s="76">
        <v>2</v>
      </c>
      <c r="O304" s="76"/>
      <c r="P304" s="76"/>
      <c r="Q304" s="76"/>
    </row>
    <row r="305" spans="1:17" ht="17.25" customHeight="1" outlineLevel="1">
      <c r="A305" s="89">
        <f t="shared" si="12"/>
        <v>258</v>
      </c>
      <c r="B305" s="105" t="s">
        <v>629</v>
      </c>
      <c r="C305" s="75"/>
      <c r="D305" s="75" t="s">
        <v>530</v>
      </c>
      <c r="E305" s="104">
        <f t="shared" si="11"/>
        <v>5</v>
      </c>
      <c r="F305" s="76"/>
      <c r="G305" s="76">
        <v>2</v>
      </c>
      <c r="H305" s="76"/>
      <c r="I305" s="76"/>
      <c r="J305" s="76"/>
      <c r="K305" s="76"/>
      <c r="L305" s="76"/>
      <c r="M305" s="76"/>
      <c r="N305" s="76"/>
      <c r="O305" s="76">
        <v>3</v>
      </c>
      <c r="P305" s="76"/>
      <c r="Q305" s="76"/>
    </row>
    <row r="306" spans="1:17" ht="17.25" customHeight="1" outlineLevel="1">
      <c r="A306" s="89">
        <f t="shared" si="12"/>
        <v>259</v>
      </c>
      <c r="B306" s="105" t="s">
        <v>630</v>
      </c>
      <c r="C306" s="75"/>
      <c r="D306" s="75" t="s">
        <v>530</v>
      </c>
      <c r="E306" s="104">
        <f t="shared" si="11"/>
        <v>50</v>
      </c>
      <c r="F306" s="76"/>
      <c r="G306" s="76">
        <v>25</v>
      </c>
      <c r="H306" s="76"/>
      <c r="I306" s="76"/>
      <c r="J306" s="76"/>
      <c r="K306" s="76"/>
      <c r="L306" s="76"/>
      <c r="M306" s="76"/>
      <c r="N306" s="76">
        <v>25</v>
      </c>
      <c r="O306" s="76"/>
      <c r="P306" s="76"/>
      <c r="Q306" s="76"/>
    </row>
    <row r="307" spans="1:17" ht="17.25" customHeight="1" outlineLevel="1">
      <c r="A307" s="89">
        <f t="shared" si="12"/>
        <v>260</v>
      </c>
      <c r="B307" s="105" t="s">
        <v>631</v>
      </c>
      <c r="C307" s="75"/>
      <c r="D307" s="75" t="s">
        <v>530</v>
      </c>
      <c r="E307" s="104">
        <f t="shared" si="11"/>
        <v>4</v>
      </c>
      <c r="F307" s="76"/>
      <c r="G307" s="76">
        <v>1</v>
      </c>
      <c r="H307" s="76"/>
      <c r="I307" s="76"/>
      <c r="J307" s="76"/>
      <c r="K307" s="76">
        <v>1</v>
      </c>
      <c r="L307" s="76"/>
      <c r="M307" s="76"/>
      <c r="N307" s="76">
        <v>1</v>
      </c>
      <c r="O307" s="76"/>
      <c r="P307" s="76"/>
      <c r="Q307" s="76">
        <v>1</v>
      </c>
    </row>
    <row r="308" spans="1:17" ht="17.25" customHeight="1" outlineLevel="1">
      <c r="A308" s="89">
        <f t="shared" si="12"/>
        <v>261</v>
      </c>
      <c r="B308" s="105" t="s">
        <v>632</v>
      </c>
      <c r="C308" s="75"/>
      <c r="D308" s="75" t="s">
        <v>530</v>
      </c>
      <c r="E308" s="104">
        <f t="shared" si="11"/>
        <v>5</v>
      </c>
      <c r="F308" s="76"/>
      <c r="G308" s="76"/>
      <c r="H308" s="76">
        <v>3</v>
      </c>
      <c r="I308" s="76"/>
      <c r="J308" s="76"/>
      <c r="K308" s="76"/>
      <c r="L308" s="76"/>
      <c r="M308" s="76"/>
      <c r="N308" s="76"/>
      <c r="O308" s="76">
        <v>2</v>
      </c>
      <c r="P308" s="76"/>
      <c r="Q308" s="76"/>
    </row>
    <row r="309" spans="1:17" ht="17.25" customHeight="1" outlineLevel="1">
      <c r="A309" s="89">
        <f t="shared" si="12"/>
        <v>262</v>
      </c>
      <c r="B309" s="105" t="s">
        <v>633</v>
      </c>
      <c r="C309" s="75"/>
      <c r="D309" s="75" t="s">
        <v>530</v>
      </c>
      <c r="E309" s="104">
        <f t="shared" si="11"/>
        <v>16</v>
      </c>
      <c r="F309" s="76"/>
      <c r="G309" s="76">
        <v>5</v>
      </c>
      <c r="H309" s="76"/>
      <c r="I309" s="76"/>
      <c r="J309" s="76"/>
      <c r="K309" s="76"/>
      <c r="L309" s="76">
        <v>5</v>
      </c>
      <c r="M309" s="76"/>
      <c r="N309" s="76"/>
      <c r="O309" s="76"/>
      <c r="P309" s="76">
        <v>6</v>
      </c>
      <c r="Q309" s="76"/>
    </row>
    <row r="310" spans="1:17" ht="17.25" customHeight="1" outlineLevel="1">
      <c r="A310" s="89">
        <f t="shared" si="12"/>
        <v>263</v>
      </c>
      <c r="B310" s="105" t="s">
        <v>635</v>
      </c>
      <c r="C310" s="75"/>
      <c r="D310" s="75" t="s">
        <v>530</v>
      </c>
      <c r="E310" s="104">
        <f t="shared" si="11"/>
        <v>4</v>
      </c>
      <c r="F310" s="76"/>
      <c r="G310" s="76">
        <v>1</v>
      </c>
      <c r="H310" s="76"/>
      <c r="I310" s="76"/>
      <c r="J310" s="76"/>
      <c r="K310" s="76">
        <v>1</v>
      </c>
      <c r="L310" s="76"/>
      <c r="M310" s="76"/>
      <c r="N310" s="76">
        <v>1</v>
      </c>
      <c r="O310" s="76"/>
      <c r="P310" s="76"/>
      <c r="Q310" s="76">
        <v>1</v>
      </c>
    </row>
    <row r="311" spans="1:17" ht="17.25" customHeight="1" outlineLevel="1">
      <c r="A311" s="89">
        <f t="shared" si="12"/>
        <v>264</v>
      </c>
      <c r="B311" s="105" t="s">
        <v>636</v>
      </c>
      <c r="C311" s="75"/>
      <c r="D311" s="75" t="s">
        <v>530</v>
      </c>
      <c r="E311" s="104">
        <f t="shared" si="11"/>
        <v>3</v>
      </c>
      <c r="F311" s="76"/>
      <c r="G311" s="76"/>
      <c r="H311" s="76">
        <v>2</v>
      </c>
      <c r="I311" s="76"/>
      <c r="J311" s="76"/>
      <c r="K311" s="76"/>
      <c r="L311" s="76"/>
      <c r="M311" s="76">
        <v>1</v>
      </c>
      <c r="N311" s="76"/>
      <c r="O311" s="76"/>
      <c r="P311" s="76"/>
      <c r="Q311" s="76"/>
    </row>
    <row r="312" spans="1:17" ht="17.25" customHeight="1" outlineLevel="1">
      <c r="A312" s="89">
        <f t="shared" si="12"/>
        <v>265</v>
      </c>
      <c r="B312" s="105" t="s">
        <v>637</v>
      </c>
      <c r="C312" s="75"/>
      <c r="D312" s="75" t="s">
        <v>530</v>
      </c>
      <c r="E312" s="104">
        <f t="shared" si="11"/>
        <v>60</v>
      </c>
      <c r="F312" s="76"/>
      <c r="G312" s="76"/>
      <c r="H312" s="76">
        <v>30</v>
      </c>
      <c r="I312" s="76"/>
      <c r="J312" s="76"/>
      <c r="K312" s="76"/>
      <c r="L312" s="76"/>
      <c r="M312" s="76"/>
      <c r="N312" s="76">
        <v>30</v>
      </c>
      <c r="O312" s="76"/>
      <c r="P312" s="76"/>
      <c r="Q312" s="76"/>
    </row>
    <row r="313" spans="1:17" ht="17.25" customHeight="1" outlineLevel="1">
      <c r="A313" s="89">
        <f t="shared" si="12"/>
        <v>266</v>
      </c>
      <c r="B313" s="105" t="s">
        <v>638</v>
      </c>
      <c r="C313" s="75"/>
      <c r="D313" s="75" t="s">
        <v>530</v>
      </c>
      <c r="E313" s="104">
        <f t="shared" si="11"/>
        <v>15</v>
      </c>
      <c r="F313" s="76"/>
      <c r="G313" s="76">
        <v>10</v>
      </c>
      <c r="H313" s="76"/>
      <c r="I313" s="76"/>
      <c r="J313" s="76"/>
      <c r="K313" s="76"/>
      <c r="L313" s="76"/>
      <c r="M313" s="76"/>
      <c r="N313" s="76">
        <v>5</v>
      </c>
      <c r="O313" s="76"/>
      <c r="P313" s="76"/>
      <c r="Q313" s="76"/>
    </row>
    <row r="314" spans="1:17" ht="17.25" customHeight="1" outlineLevel="1">
      <c r="A314" s="89">
        <f t="shared" si="12"/>
        <v>267</v>
      </c>
      <c r="B314" s="105" t="s">
        <v>639</v>
      </c>
      <c r="C314" s="75"/>
      <c r="D314" s="75" t="s">
        <v>530</v>
      </c>
      <c r="E314" s="104">
        <f t="shared" si="11"/>
        <v>3</v>
      </c>
      <c r="F314" s="76"/>
      <c r="G314" s="76"/>
      <c r="H314" s="76">
        <v>1</v>
      </c>
      <c r="I314" s="76"/>
      <c r="J314" s="76"/>
      <c r="K314" s="76"/>
      <c r="L314" s="76"/>
      <c r="M314" s="76"/>
      <c r="N314" s="76"/>
      <c r="O314" s="76"/>
      <c r="P314" s="76">
        <v>2</v>
      </c>
      <c r="Q314" s="76"/>
    </row>
    <row r="315" spans="1:17" ht="17.25" customHeight="1" outlineLevel="1">
      <c r="A315" s="89">
        <f t="shared" si="12"/>
        <v>268</v>
      </c>
      <c r="B315" s="105" t="s">
        <v>640</v>
      </c>
      <c r="C315" s="75"/>
      <c r="D315" s="75" t="s">
        <v>530</v>
      </c>
      <c r="E315" s="104">
        <f t="shared" si="11"/>
        <v>45</v>
      </c>
      <c r="F315" s="76">
        <v>15</v>
      </c>
      <c r="G315" s="76"/>
      <c r="H315" s="76"/>
      <c r="I315" s="76"/>
      <c r="J315" s="76"/>
      <c r="K315" s="76">
        <v>15</v>
      </c>
      <c r="L315" s="76"/>
      <c r="M315" s="76"/>
      <c r="N315" s="76"/>
      <c r="O315" s="76"/>
      <c r="P315" s="76">
        <v>15</v>
      </c>
      <c r="Q315" s="76"/>
    </row>
    <row r="316" spans="1:17" ht="17.25" customHeight="1" outlineLevel="1">
      <c r="A316" s="89">
        <f t="shared" si="12"/>
        <v>269</v>
      </c>
      <c r="B316" s="105" t="s">
        <v>641</v>
      </c>
      <c r="C316" s="75"/>
      <c r="D316" s="75" t="s">
        <v>530</v>
      </c>
      <c r="E316" s="104">
        <f t="shared" si="11"/>
        <v>3</v>
      </c>
      <c r="F316" s="76"/>
      <c r="G316" s="76">
        <v>2</v>
      </c>
      <c r="H316" s="76"/>
      <c r="I316" s="76"/>
      <c r="J316" s="76"/>
      <c r="K316" s="76"/>
      <c r="L316" s="76"/>
      <c r="M316" s="76">
        <v>1</v>
      </c>
      <c r="N316" s="76"/>
      <c r="O316" s="76"/>
      <c r="P316" s="76"/>
      <c r="Q316" s="76"/>
    </row>
    <row r="317" spans="1:17" ht="17.25" customHeight="1" outlineLevel="1">
      <c r="A317" s="89">
        <f t="shared" si="12"/>
        <v>270</v>
      </c>
      <c r="B317" s="105" t="s">
        <v>642</v>
      </c>
      <c r="C317" s="75"/>
      <c r="D317" s="75" t="s">
        <v>530</v>
      </c>
      <c r="E317" s="104">
        <f t="shared" si="11"/>
        <v>4</v>
      </c>
      <c r="F317" s="76"/>
      <c r="G317" s="76"/>
      <c r="H317" s="76">
        <v>2</v>
      </c>
      <c r="I317" s="76"/>
      <c r="J317" s="76"/>
      <c r="K317" s="76"/>
      <c r="L317" s="76"/>
      <c r="M317" s="76"/>
      <c r="N317" s="76"/>
      <c r="O317" s="76">
        <v>2</v>
      </c>
      <c r="P317" s="76"/>
      <c r="Q317" s="76"/>
    </row>
    <row r="318" spans="1:17" ht="17.25" customHeight="1" outlineLevel="1">
      <c r="A318" s="89">
        <f t="shared" si="12"/>
        <v>271</v>
      </c>
      <c r="B318" s="105" t="s">
        <v>643</v>
      </c>
      <c r="C318" s="75"/>
      <c r="D318" s="75" t="s">
        <v>530</v>
      </c>
      <c r="E318" s="104">
        <f t="shared" si="11"/>
        <v>3</v>
      </c>
      <c r="F318" s="76"/>
      <c r="G318" s="76">
        <v>2</v>
      </c>
      <c r="H318" s="76"/>
      <c r="I318" s="76"/>
      <c r="J318" s="76"/>
      <c r="K318" s="76"/>
      <c r="L318" s="76">
        <v>1</v>
      </c>
      <c r="M318" s="76"/>
      <c r="N318" s="76"/>
      <c r="O318" s="76"/>
      <c r="P318" s="76"/>
      <c r="Q318" s="76"/>
    </row>
    <row r="319" spans="1:17" ht="17.25" customHeight="1" outlineLevel="1">
      <c r="A319" s="89">
        <f t="shared" si="12"/>
        <v>272</v>
      </c>
      <c r="B319" s="105" t="s">
        <v>644</v>
      </c>
      <c r="C319" s="75"/>
      <c r="D319" s="75" t="s">
        <v>530</v>
      </c>
      <c r="E319" s="104">
        <f t="shared" si="11"/>
        <v>4</v>
      </c>
      <c r="F319" s="76">
        <v>2</v>
      </c>
      <c r="G319" s="76"/>
      <c r="H319" s="76"/>
      <c r="I319" s="76"/>
      <c r="J319" s="76">
        <v>1</v>
      </c>
      <c r="K319" s="76"/>
      <c r="L319" s="76"/>
      <c r="M319" s="76"/>
      <c r="N319" s="76"/>
      <c r="O319" s="76"/>
      <c r="P319" s="76">
        <v>1</v>
      </c>
      <c r="Q319" s="76"/>
    </row>
    <row r="320" spans="1:17" ht="17.25" customHeight="1" outlineLevel="1">
      <c r="A320" s="89">
        <f t="shared" si="12"/>
        <v>273</v>
      </c>
      <c r="B320" s="105" t="s">
        <v>645</v>
      </c>
      <c r="C320" s="75"/>
      <c r="D320" s="75" t="s">
        <v>530</v>
      </c>
      <c r="E320" s="104">
        <f t="shared" si="11"/>
        <v>2</v>
      </c>
      <c r="F320" s="76"/>
      <c r="G320" s="76"/>
      <c r="H320" s="76">
        <v>1</v>
      </c>
      <c r="I320" s="76"/>
      <c r="J320" s="76"/>
      <c r="K320" s="76"/>
      <c r="L320" s="76"/>
      <c r="M320" s="76"/>
      <c r="N320" s="76">
        <v>1</v>
      </c>
      <c r="O320" s="76"/>
      <c r="P320" s="76"/>
      <c r="Q320" s="76"/>
    </row>
    <row r="321" spans="1:17" ht="17.25" customHeight="1" outlineLevel="1">
      <c r="A321" s="89">
        <f t="shared" si="12"/>
        <v>274</v>
      </c>
      <c r="B321" s="105" t="s">
        <v>648</v>
      </c>
      <c r="C321" s="75"/>
      <c r="D321" s="75" t="s">
        <v>530</v>
      </c>
      <c r="E321" s="104">
        <f t="shared" si="11"/>
        <v>7</v>
      </c>
      <c r="F321" s="76"/>
      <c r="G321" s="76"/>
      <c r="H321" s="76">
        <v>4</v>
      </c>
      <c r="I321" s="76"/>
      <c r="J321" s="76"/>
      <c r="K321" s="76"/>
      <c r="L321" s="76"/>
      <c r="M321" s="76"/>
      <c r="N321" s="76">
        <v>3</v>
      </c>
      <c r="O321" s="76"/>
      <c r="P321" s="76"/>
      <c r="Q321" s="76"/>
    </row>
    <row r="322" spans="1:17" ht="17.25" customHeight="1" outlineLevel="1">
      <c r="A322" s="89">
        <f t="shared" si="12"/>
        <v>275</v>
      </c>
      <c r="B322" s="105" t="s">
        <v>649</v>
      </c>
      <c r="C322" s="75"/>
      <c r="D322" s="75" t="s">
        <v>530</v>
      </c>
      <c r="E322" s="104">
        <f t="shared" si="11"/>
        <v>5</v>
      </c>
      <c r="F322" s="76"/>
      <c r="G322" s="76">
        <v>3</v>
      </c>
      <c r="H322" s="76"/>
      <c r="I322" s="76"/>
      <c r="J322" s="76"/>
      <c r="K322" s="76"/>
      <c r="L322" s="76"/>
      <c r="M322" s="76"/>
      <c r="N322" s="76"/>
      <c r="O322" s="76"/>
      <c r="P322" s="76">
        <v>2</v>
      </c>
      <c r="Q322" s="76"/>
    </row>
    <row r="323" spans="1:17" ht="17.25" customHeight="1" outlineLevel="1">
      <c r="A323" s="89">
        <f t="shared" si="12"/>
        <v>276</v>
      </c>
      <c r="B323" s="105" t="s">
        <v>650</v>
      </c>
      <c r="C323" s="75"/>
      <c r="D323" s="75" t="s">
        <v>530</v>
      </c>
      <c r="E323" s="104">
        <f t="shared" si="11"/>
        <v>3</v>
      </c>
      <c r="F323" s="76"/>
      <c r="G323" s="76"/>
      <c r="H323" s="76">
        <v>2</v>
      </c>
      <c r="I323" s="76"/>
      <c r="J323" s="76"/>
      <c r="K323" s="76"/>
      <c r="L323" s="76"/>
      <c r="M323" s="76">
        <v>1</v>
      </c>
      <c r="N323" s="76"/>
      <c r="O323" s="76"/>
      <c r="P323" s="76"/>
      <c r="Q323" s="76"/>
    </row>
    <row r="324" spans="1:17" ht="17.25" customHeight="1" outlineLevel="1">
      <c r="A324" s="89">
        <f t="shared" si="12"/>
        <v>277</v>
      </c>
      <c r="B324" s="105" t="s">
        <v>652</v>
      </c>
      <c r="C324" s="75"/>
      <c r="D324" s="75" t="s">
        <v>530</v>
      </c>
      <c r="E324" s="104">
        <f t="shared" si="11"/>
        <v>2</v>
      </c>
      <c r="F324" s="76"/>
      <c r="G324" s="76"/>
      <c r="H324" s="76">
        <v>1</v>
      </c>
      <c r="I324" s="76"/>
      <c r="J324" s="76"/>
      <c r="K324" s="76"/>
      <c r="L324" s="76"/>
      <c r="M324" s="76">
        <v>1</v>
      </c>
      <c r="N324" s="76"/>
      <c r="O324" s="76"/>
      <c r="P324" s="76"/>
      <c r="Q324" s="76"/>
    </row>
    <row r="325" spans="1:17" ht="17.25" customHeight="1" outlineLevel="1">
      <c r="A325" s="89">
        <f t="shared" si="12"/>
        <v>278</v>
      </c>
      <c r="B325" s="105" t="s">
        <v>734</v>
      </c>
      <c r="C325" s="75"/>
      <c r="D325" s="75" t="s">
        <v>530</v>
      </c>
      <c r="E325" s="104">
        <f t="shared" si="11"/>
        <v>2</v>
      </c>
      <c r="F325" s="76"/>
      <c r="G325" s="76">
        <v>1</v>
      </c>
      <c r="H325" s="76"/>
      <c r="I325" s="76"/>
      <c r="J325" s="76"/>
      <c r="K325" s="76"/>
      <c r="L325" s="76"/>
      <c r="M325" s="76"/>
      <c r="N325" s="76"/>
      <c r="O325" s="76">
        <v>1</v>
      </c>
      <c r="P325" s="76"/>
      <c r="Q325" s="76"/>
    </row>
    <row r="326" spans="1:17" ht="17.25" customHeight="1" outlineLevel="1">
      <c r="A326" s="89">
        <f t="shared" si="12"/>
        <v>279</v>
      </c>
      <c r="B326" s="105" t="s">
        <v>653</v>
      </c>
      <c r="C326" s="75"/>
      <c r="D326" s="75" t="s">
        <v>530</v>
      </c>
      <c r="E326" s="104">
        <f t="shared" si="11"/>
        <v>2</v>
      </c>
      <c r="F326" s="76"/>
      <c r="G326" s="76"/>
      <c r="H326" s="76">
        <v>1</v>
      </c>
      <c r="I326" s="76"/>
      <c r="J326" s="76"/>
      <c r="K326" s="76"/>
      <c r="L326" s="76"/>
      <c r="M326" s="76"/>
      <c r="N326" s="76"/>
      <c r="O326" s="76"/>
      <c r="P326" s="76"/>
      <c r="Q326" s="76">
        <v>1</v>
      </c>
    </row>
    <row r="327" spans="1:17" ht="17.25" customHeight="1" outlineLevel="1">
      <c r="A327" s="89">
        <f t="shared" si="12"/>
        <v>280</v>
      </c>
      <c r="B327" s="105" t="s">
        <v>655</v>
      </c>
      <c r="C327" s="75"/>
      <c r="D327" s="75" t="s">
        <v>530</v>
      </c>
      <c r="E327" s="104">
        <f t="shared" si="11"/>
        <v>1</v>
      </c>
      <c r="F327" s="76"/>
      <c r="G327" s="76"/>
      <c r="H327" s="76"/>
      <c r="I327" s="76"/>
      <c r="J327" s="76"/>
      <c r="K327" s="76"/>
      <c r="L327" s="76"/>
      <c r="M327" s="76"/>
      <c r="N327" s="76">
        <v>1</v>
      </c>
      <c r="O327" s="76"/>
      <c r="P327" s="76"/>
      <c r="Q327" s="76"/>
    </row>
    <row r="328" spans="1:17" ht="17.25" customHeight="1" outlineLevel="1">
      <c r="A328" s="89">
        <f t="shared" si="12"/>
        <v>281</v>
      </c>
      <c r="B328" s="105" t="s">
        <v>695</v>
      </c>
      <c r="C328" s="75"/>
      <c r="D328" s="75" t="s">
        <v>530</v>
      </c>
      <c r="E328" s="104">
        <f t="shared" si="11"/>
        <v>2</v>
      </c>
      <c r="F328" s="76"/>
      <c r="G328" s="76"/>
      <c r="H328" s="76"/>
      <c r="I328" s="76"/>
      <c r="J328" s="76"/>
      <c r="K328" s="76"/>
      <c r="L328" s="76">
        <v>1</v>
      </c>
      <c r="M328" s="76"/>
      <c r="N328" s="76"/>
      <c r="O328" s="76"/>
      <c r="P328" s="76"/>
      <c r="Q328" s="76">
        <v>1</v>
      </c>
    </row>
    <row r="329" spans="1:17" ht="17.25" customHeight="1" outlineLevel="1">
      <c r="A329" s="89">
        <f t="shared" si="12"/>
        <v>282</v>
      </c>
      <c r="B329" s="106" t="s">
        <v>660</v>
      </c>
      <c r="C329" s="75"/>
      <c r="D329" s="75" t="s">
        <v>530</v>
      </c>
      <c r="E329" s="104">
        <f t="shared" si="11"/>
        <v>15</v>
      </c>
      <c r="F329" s="76"/>
      <c r="G329" s="76"/>
      <c r="H329" s="76">
        <v>10</v>
      </c>
      <c r="I329" s="76"/>
      <c r="J329" s="76"/>
      <c r="K329" s="76"/>
      <c r="L329" s="76"/>
      <c r="M329" s="76"/>
      <c r="N329" s="76">
        <v>5</v>
      </c>
      <c r="O329" s="76"/>
      <c r="P329" s="76"/>
      <c r="Q329" s="76"/>
    </row>
    <row r="330" spans="1:17" ht="17.25" customHeight="1" outlineLevel="1">
      <c r="A330" s="89">
        <f t="shared" si="12"/>
        <v>283</v>
      </c>
      <c r="B330" s="106" t="s">
        <v>661</v>
      </c>
      <c r="C330" s="75"/>
      <c r="D330" s="75" t="s">
        <v>530</v>
      </c>
      <c r="E330" s="104">
        <f t="shared" si="11"/>
        <v>10</v>
      </c>
      <c r="F330" s="76"/>
      <c r="G330" s="76"/>
      <c r="H330" s="76">
        <v>5</v>
      </c>
      <c r="I330" s="76"/>
      <c r="J330" s="76"/>
      <c r="K330" s="76"/>
      <c r="L330" s="76"/>
      <c r="M330" s="76"/>
      <c r="N330" s="76">
        <v>5</v>
      </c>
      <c r="O330" s="76"/>
      <c r="P330" s="76"/>
      <c r="Q330" s="76"/>
    </row>
    <row r="331" spans="1:17" ht="17.25" customHeight="1" outlineLevel="1">
      <c r="A331" s="89">
        <f t="shared" si="12"/>
        <v>284</v>
      </c>
      <c r="B331" s="106" t="s">
        <v>663</v>
      </c>
      <c r="C331" s="75"/>
      <c r="D331" s="75" t="s">
        <v>530</v>
      </c>
      <c r="E331" s="104">
        <f t="shared" si="11"/>
        <v>16</v>
      </c>
      <c r="F331" s="76"/>
      <c r="G331" s="76"/>
      <c r="H331" s="76">
        <v>8</v>
      </c>
      <c r="I331" s="76"/>
      <c r="J331" s="76"/>
      <c r="K331" s="76"/>
      <c r="L331" s="76"/>
      <c r="M331" s="76"/>
      <c r="N331" s="76">
        <v>8</v>
      </c>
      <c r="O331" s="76"/>
      <c r="P331" s="76"/>
      <c r="Q331" s="76"/>
    </row>
    <row r="332" spans="1:17" ht="17.25" customHeight="1" outlineLevel="1">
      <c r="A332" s="89">
        <f t="shared" si="12"/>
        <v>285</v>
      </c>
      <c r="B332" s="106" t="s">
        <v>665</v>
      </c>
      <c r="C332" s="75"/>
      <c r="D332" s="75" t="s">
        <v>530</v>
      </c>
      <c r="E332" s="104">
        <f t="shared" si="11"/>
        <v>10</v>
      </c>
      <c r="F332" s="76"/>
      <c r="G332" s="76">
        <v>5</v>
      </c>
      <c r="H332" s="76"/>
      <c r="I332" s="76"/>
      <c r="J332" s="76"/>
      <c r="K332" s="76"/>
      <c r="L332" s="76"/>
      <c r="M332" s="76"/>
      <c r="N332" s="76"/>
      <c r="O332" s="76">
        <v>5</v>
      </c>
      <c r="P332" s="76"/>
      <c r="Q332" s="76"/>
    </row>
    <row r="333" spans="1:17" ht="17.25" customHeight="1" outlineLevel="1">
      <c r="A333" s="89">
        <f t="shared" si="12"/>
        <v>286</v>
      </c>
      <c r="B333" s="106" t="s">
        <v>666</v>
      </c>
      <c r="C333" s="75"/>
      <c r="D333" s="75" t="s">
        <v>530</v>
      </c>
      <c r="E333" s="104">
        <f t="shared" si="11"/>
        <v>5</v>
      </c>
      <c r="F333" s="76"/>
      <c r="G333" s="76"/>
      <c r="H333" s="76"/>
      <c r="I333" s="76">
        <v>3</v>
      </c>
      <c r="J333" s="76"/>
      <c r="K333" s="76"/>
      <c r="L333" s="76"/>
      <c r="M333" s="76"/>
      <c r="N333" s="76"/>
      <c r="O333" s="76"/>
      <c r="P333" s="76">
        <v>2</v>
      </c>
      <c r="Q333" s="76"/>
    </row>
    <row r="334" spans="1:17" ht="17.25" customHeight="1" outlineLevel="1">
      <c r="A334" s="89">
        <f t="shared" si="12"/>
        <v>287</v>
      </c>
      <c r="B334" s="106" t="s">
        <v>735</v>
      </c>
      <c r="C334" s="75"/>
      <c r="D334" s="75" t="s">
        <v>530</v>
      </c>
      <c r="E334" s="104">
        <f t="shared" si="11"/>
        <v>3</v>
      </c>
      <c r="F334" s="76"/>
      <c r="G334" s="76">
        <v>2</v>
      </c>
      <c r="H334" s="76"/>
      <c r="I334" s="76"/>
      <c r="J334" s="76"/>
      <c r="K334" s="76"/>
      <c r="L334" s="76"/>
      <c r="M334" s="76">
        <v>1</v>
      </c>
      <c r="N334" s="76"/>
      <c r="O334" s="76"/>
      <c r="P334" s="76"/>
      <c r="Q334" s="76"/>
    </row>
    <row r="335" spans="1:17" ht="17.25" customHeight="1" outlineLevel="1">
      <c r="A335" s="89">
        <f t="shared" si="12"/>
        <v>288</v>
      </c>
      <c r="B335" s="106" t="s">
        <v>668</v>
      </c>
      <c r="C335" s="75"/>
      <c r="D335" s="75" t="s">
        <v>530</v>
      </c>
      <c r="E335" s="104">
        <f t="shared" si="11"/>
        <v>4</v>
      </c>
      <c r="F335" s="76"/>
      <c r="G335" s="76"/>
      <c r="H335" s="76">
        <v>2</v>
      </c>
      <c r="I335" s="76"/>
      <c r="J335" s="76"/>
      <c r="K335" s="76"/>
      <c r="L335" s="76"/>
      <c r="M335" s="76"/>
      <c r="N335" s="76">
        <v>2</v>
      </c>
      <c r="O335" s="76"/>
      <c r="P335" s="76"/>
      <c r="Q335" s="76"/>
    </row>
    <row r="336" spans="1:17" ht="17.25" customHeight="1" outlineLevel="1">
      <c r="A336" s="89">
        <f t="shared" si="12"/>
        <v>289</v>
      </c>
      <c r="B336" s="106" t="s">
        <v>736</v>
      </c>
      <c r="C336" s="75"/>
      <c r="D336" s="75" t="s">
        <v>530</v>
      </c>
      <c r="E336" s="104">
        <f t="shared" si="11"/>
        <v>5</v>
      </c>
      <c r="F336" s="76"/>
      <c r="G336" s="76"/>
      <c r="H336" s="76">
        <v>3</v>
      </c>
      <c r="I336" s="76"/>
      <c r="J336" s="76"/>
      <c r="K336" s="76"/>
      <c r="L336" s="76"/>
      <c r="M336" s="76"/>
      <c r="N336" s="76">
        <v>2</v>
      </c>
      <c r="O336" s="76"/>
      <c r="P336" s="76"/>
      <c r="Q336" s="76"/>
    </row>
    <row r="337" spans="1:17" ht="17.25" customHeight="1" outlineLevel="1">
      <c r="A337" s="89">
        <f t="shared" si="12"/>
        <v>290</v>
      </c>
      <c r="B337" s="106" t="s">
        <v>733</v>
      </c>
      <c r="C337" s="75"/>
      <c r="D337" s="75" t="s">
        <v>530</v>
      </c>
      <c r="E337" s="104">
        <f t="shared" si="11"/>
        <v>2</v>
      </c>
      <c r="F337" s="76"/>
      <c r="G337" s="76"/>
      <c r="H337" s="76">
        <v>1</v>
      </c>
      <c r="I337" s="76"/>
      <c r="J337" s="76"/>
      <c r="K337" s="76"/>
      <c r="L337" s="76"/>
      <c r="M337" s="76"/>
      <c r="N337" s="76">
        <v>1</v>
      </c>
      <c r="O337" s="76"/>
      <c r="P337" s="76"/>
      <c r="Q337" s="76"/>
    </row>
    <row r="338" spans="1:17" ht="17.25" customHeight="1" outlineLevel="1">
      <c r="A338" s="89">
        <f t="shared" si="12"/>
        <v>291</v>
      </c>
      <c r="B338" s="106" t="s">
        <v>672</v>
      </c>
      <c r="C338" s="75"/>
      <c r="D338" s="75" t="s">
        <v>530</v>
      </c>
      <c r="E338" s="104">
        <f t="shared" si="11"/>
        <v>4</v>
      </c>
      <c r="F338" s="76"/>
      <c r="G338" s="76"/>
      <c r="H338" s="76">
        <v>2</v>
      </c>
      <c r="I338" s="76"/>
      <c r="J338" s="76"/>
      <c r="K338" s="76"/>
      <c r="L338" s="76"/>
      <c r="M338" s="76"/>
      <c r="N338" s="76">
        <v>2</v>
      </c>
      <c r="O338" s="76"/>
      <c r="P338" s="76"/>
      <c r="Q338" s="76"/>
    </row>
    <row r="339" spans="1:17" ht="17.25" customHeight="1" outlineLevel="1">
      <c r="A339" s="89">
        <f t="shared" si="12"/>
        <v>292</v>
      </c>
      <c r="B339" s="105" t="s">
        <v>673</v>
      </c>
      <c r="C339" s="75"/>
      <c r="D339" s="75" t="s">
        <v>530</v>
      </c>
      <c r="E339" s="104">
        <f t="shared" si="11"/>
        <v>3</v>
      </c>
      <c r="F339" s="76"/>
      <c r="G339" s="76"/>
      <c r="H339" s="76">
        <v>2</v>
      </c>
      <c r="I339" s="76"/>
      <c r="J339" s="76"/>
      <c r="K339" s="76"/>
      <c r="L339" s="76"/>
      <c r="M339" s="76"/>
      <c r="N339" s="76">
        <v>1</v>
      </c>
      <c r="O339" s="76"/>
      <c r="P339" s="76"/>
      <c r="Q339" s="76"/>
    </row>
    <row r="340" spans="1:17" ht="17.25" customHeight="1" outlineLevel="1">
      <c r="A340" s="89">
        <f t="shared" si="12"/>
        <v>293</v>
      </c>
      <c r="B340" s="105" t="s">
        <v>675</v>
      </c>
      <c r="C340" s="75"/>
      <c r="D340" s="75" t="s">
        <v>530</v>
      </c>
      <c r="E340" s="104">
        <f t="shared" si="11"/>
        <v>75</v>
      </c>
      <c r="F340" s="76"/>
      <c r="G340" s="76"/>
      <c r="H340" s="76">
        <v>37</v>
      </c>
      <c r="I340" s="76"/>
      <c r="J340" s="76"/>
      <c r="K340" s="76"/>
      <c r="L340" s="76"/>
      <c r="M340" s="76"/>
      <c r="N340" s="76">
        <v>38</v>
      </c>
      <c r="O340" s="76"/>
      <c r="P340" s="76"/>
      <c r="Q340" s="76"/>
    </row>
    <row r="341" spans="1:17" ht="17.25" customHeight="1" outlineLevel="1">
      <c r="A341" s="89">
        <f t="shared" si="12"/>
        <v>294</v>
      </c>
      <c r="B341" s="105" t="s">
        <v>676</v>
      </c>
      <c r="C341" s="75"/>
      <c r="D341" s="75" t="s">
        <v>530</v>
      </c>
      <c r="E341" s="104">
        <f t="shared" si="11"/>
        <v>8</v>
      </c>
      <c r="F341" s="76"/>
      <c r="G341" s="76">
        <v>4</v>
      </c>
      <c r="H341" s="76"/>
      <c r="I341" s="76"/>
      <c r="J341" s="76"/>
      <c r="K341" s="76"/>
      <c r="L341" s="76">
        <v>4</v>
      </c>
      <c r="M341" s="76"/>
      <c r="N341" s="76"/>
      <c r="O341" s="76"/>
      <c r="P341" s="76"/>
      <c r="Q341" s="76"/>
    </row>
    <row r="342" spans="1:17" ht="17.25" customHeight="1" outlineLevel="1">
      <c r="A342" s="89">
        <f t="shared" si="12"/>
        <v>295</v>
      </c>
      <c r="B342" s="105" t="s">
        <v>677</v>
      </c>
      <c r="C342" s="75"/>
      <c r="D342" s="75" t="s">
        <v>530</v>
      </c>
      <c r="E342" s="104">
        <f t="shared" si="11"/>
        <v>4</v>
      </c>
      <c r="F342" s="76"/>
      <c r="G342" s="76"/>
      <c r="H342" s="76">
        <v>2</v>
      </c>
      <c r="I342" s="76"/>
      <c r="J342" s="76"/>
      <c r="K342" s="76"/>
      <c r="L342" s="76"/>
      <c r="M342" s="76"/>
      <c r="N342" s="76"/>
      <c r="O342" s="76"/>
      <c r="P342" s="76">
        <v>2</v>
      </c>
      <c r="Q342" s="76"/>
    </row>
    <row r="343" spans="1:17" ht="17.25" customHeight="1" outlineLevel="1">
      <c r="A343" s="89">
        <f t="shared" si="12"/>
        <v>296</v>
      </c>
      <c r="B343" s="105" t="s">
        <v>678</v>
      </c>
      <c r="C343" s="75"/>
      <c r="D343" s="75" t="s">
        <v>530</v>
      </c>
      <c r="E343" s="104">
        <f t="shared" si="11"/>
        <v>4</v>
      </c>
      <c r="F343" s="76"/>
      <c r="G343" s="76">
        <v>1</v>
      </c>
      <c r="H343" s="76"/>
      <c r="I343" s="76"/>
      <c r="J343" s="76"/>
      <c r="K343" s="76">
        <v>1</v>
      </c>
      <c r="L343" s="76"/>
      <c r="M343" s="76"/>
      <c r="N343" s="76"/>
      <c r="O343" s="76"/>
      <c r="P343" s="76">
        <v>2</v>
      </c>
      <c r="Q343" s="76"/>
    </row>
    <row r="344" spans="1:17" ht="17.25" customHeight="1" outlineLevel="1">
      <c r="A344" s="89">
        <f t="shared" si="12"/>
        <v>297</v>
      </c>
      <c r="B344" s="105" t="s">
        <v>737</v>
      </c>
      <c r="C344" s="75"/>
      <c r="D344" s="75" t="s">
        <v>530</v>
      </c>
      <c r="E344" s="104">
        <f t="shared" si="11"/>
        <v>50</v>
      </c>
      <c r="F344" s="76"/>
      <c r="G344" s="76">
        <v>25</v>
      </c>
      <c r="H344" s="76"/>
      <c r="I344" s="76"/>
      <c r="J344" s="76"/>
      <c r="K344" s="76"/>
      <c r="L344" s="76">
        <v>25</v>
      </c>
      <c r="M344" s="76"/>
      <c r="N344" s="76"/>
      <c r="O344" s="76"/>
      <c r="P344" s="76"/>
      <c r="Q344" s="76"/>
    </row>
    <row r="345" spans="1:17" ht="17.25" customHeight="1" outlineLevel="1">
      <c r="A345" s="89">
        <f t="shared" si="12"/>
        <v>298</v>
      </c>
      <c r="B345" s="105" t="s">
        <v>679</v>
      </c>
      <c r="C345" s="75"/>
      <c r="D345" s="75" t="s">
        <v>530</v>
      </c>
      <c r="E345" s="104">
        <f t="shared" si="11"/>
        <v>6</v>
      </c>
      <c r="F345" s="76"/>
      <c r="G345" s="76"/>
      <c r="H345" s="76">
        <v>3</v>
      </c>
      <c r="I345" s="76"/>
      <c r="J345" s="76"/>
      <c r="K345" s="76"/>
      <c r="L345" s="76"/>
      <c r="M345" s="76"/>
      <c r="N345" s="76">
        <v>3</v>
      </c>
      <c r="O345" s="76"/>
      <c r="P345" s="76"/>
      <c r="Q345" s="76"/>
    </row>
    <row r="346" spans="1:17" ht="17.25" customHeight="1" outlineLevel="1">
      <c r="A346" s="89">
        <f t="shared" si="12"/>
        <v>299</v>
      </c>
      <c r="B346" s="105" t="s">
        <v>680</v>
      </c>
      <c r="C346" s="75"/>
      <c r="D346" s="75" t="s">
        <v>530</v>
      </c>
      <c r="E346" s="104">
        <f t="shared" si="11"/>
        <v>3</v>
      </c>
      <c r="F346" s="76"/>
      <c r="G346" s="76"/>
      <c r="H346" s="76">
        <v>2</v>
      </c>
      <c r="I346" s="76"/>
      <c r="J346" s="76"/>
      <c r="K346" s="76"/>
      <c r="L346" s="76"/>
      <c r="M346" s="76"/>
      <c r="N346" s="76">
        <v>1</v>
      </c>
      <c r="O346" s="76"/>
      <c r="P346" s="76"/>
      <c r="Q346" s="76"/>
    </row>
    <row r="347" spans="1:17" ht="17.25" customHeight="1" outlineLevel="1">
      <c r="A347" s="89">
        <f t="shared" si="12"/>
        <v>300</v>
      </c>
      <c r="B347" s="105" t="s">
        <v>681</v>
      </c>
      <c r="C347" s="75"/>
      <c r="D347" s="75" t="s">
        <v>530</v>
      </c>
      <c r="E347" s="104">
        <f t="shared" si="11"/>
        <v>1</v>
      </c>
      <c r="F347" s="76"/>
      <c r="G347" s="76">
        <v>1</v>
      </c>
      <c r="H347" s="76"/>
      <c r="I347" s="76"/>
      <c r="J347" s="76"/>
      <c r="K347" s="76"/>
      <c r="L347" s="76"/>
      <c r="M347" s="76"/>
      <c r="N347" s="76"/>
      <c r="O347" s="76"/>
      <c r="P347" s="76"/>
      <c r="Q347" s="76"/>
    </row>
    <row r="348" spans="1:17" ht="17.25" customHeight="1" outlineLevel="1">
      <c r="A348" s="89">
        <f t="shared" si="12"/>
        <v>301</v>
      </c>
      <c r="B348" s="105" t="s">
        <v>682</v>
      </c>
      <c r="C348" s="75"/>
      <c r="D348" s="75" t="s">
        <v>530</v>
      </c>
      <c r="E348" s="104">
        <f t="shared" si="11"/>
        <v>2</v>
      </c>
      <c r="F348" s="76"/>
      <c r="G348" s="76"/>
      <c r="H348" s="76">
        <v>1</v>
      </c>
      <c r="I348" s="76"/>
      <c r="J348" s="76"/>
      <c r="K348" s="76"/>
      <c r="L348" s="76"/>
      <c r="M348" s="76"/>
      <c r="N348" s="76">
        <v>1</v>
      </c>
      <c r="O348" s="76"/>
      <c r="P348" s="76"/>
      <c r="Q348" s="76"/>
    </row>
    <row r="349" spans="1:17" ht="17.25" customHeight="1" outlineLevel="1">
      <c r="A349" s="89">
        <f t="shared" si="12"/>
        <v>302</v>
      </c>
      <c r="B349" s="105" t="s">
        <v>683</v>
      </c>
      <c r="C349" s="75"/>
      <c r="D349" s="75" t="s">
        <v>530</v>
      </c>
      <c r="E349" s="104">
        <f t="shared" si="11"/>
        <v>6</v>
      </c>
      <c r="F349" s="76"/>
      <c r="G349" s="76">
        <v>3</v>
      </c>
      <c r="H349" s="76"/>
      <c r="I349" s="76"/>
      <c r="J349" s="76"/>
      <c r="K349" s="76"/>
      <c r="L349" s="76"/>
      <c r="M349" s="76"/>
      <c r="N349" s="76"/>
      <c r="O349" s="76">
        <v>3</v>
      </c>
      <c r="P349" s="76"/>
      <c r="Q349" s="76"/>
    </row>
    <row r="350" spans="1:17" ht="17.25" customHeight="1" outlineLevel="1">
      <c r="A350" s="89">
        <f t="shared" si="12"/>
        <v>303</v>
      </c>
      <c r="B350" s="105" t="s">
        <v>738</v>
      </c>
      <c r="C350" s="75"/>
      <c r="D350" s="75" t="s">
        <v>530</v>
      </c>
      <c r="E350" s="104">
        <f t="shared" si="11"/>
        <v>8</v>
      </c>
      <c r="F350" s="76"/>
      <c r="G350" s="76"/>
      <c r="H350" s="76">
        <v>4</v>
      </c>
      <c r="I350" s="76"/>
      <c r="J350" s="76"/>
      <c r="K350" s="76"/>
      <c r="L350" s="76"/>
      <c r="M350" s="76"/>
      <c r="N350" s="76">
        <v>4</v>
      </c>
      <c r="O350" s="76"/>
      <c r="P350" s="76"/>
      <c r="Q350" s="76"/>
    </row>
    <row r="351" spans="1:17" ht="17.25" customHeight="1" outlineLevel="1">
      <c r="A351" s="89">
        <f t="shared" si="12"/>
        <v>304</v>
      </c>
      <c r="B351" s="105" t="s">
        <v>739</v>
      </c>
      <c r="C351" s="75"/>
      <c r="D351" s="75" t="s">
        <v>530</v>
      </c>
      <c r="E351" s="104">
        <f t="shared" si="11"/>
        <v>10</v>
      </c>
      <c r="F351" s="76"/>
      <c r="G351" s="76"/>
      <c r="H351" s="76">
        <v>5</v>
      </c>
      <c r="I351" s="76"/>
      <c r="J351" s="76"/>
      <c r="K351" s="76"/>
      <c r="L351" s="76"/>
      <c r="M351" s="76"/>
      <c r="N351" s="76">
        <v>5</v>
      </c>
      <c r="O351" s="76"/>
      <c r="P351" s="76"/>
      <c r="Q351" s="76"/>
    </row>
    <row r="352" spans="1:17" ht="17.25" customHeight="1" outlineLevel="1">
      <c r="A352" s="89">
        <f t="shared" si="12"/>
        <v>305</v>
      </c>
      <c r="B352" s="105" t="s">
        <v>740</v>
      </c>
      <c r="C352" s="75"/>
      <c r="D352" s="75" t="s">
        <v>530</v>
      </c>
      <c r="E352" s="104">
        <f t="shared" si="11"/>
        <v>1</v>
      </c>
      <c r="F352" s="76"/>
      <c r="G352" s="76"/>
      <c r="H352" s="76"/>
      <c r="I352" s="76"/>
      <c r="J352" s="76"/>
      <c r="K352" s="76">
        <v>1</v>
      </c>
      <c r="L352" s="76"/>
      <c r="M352" s="76"/>
      <c r="N352" s="76"/>
      <c r="O352" s="76"/>
      <c r="P352" s="76"/>
      <c r="Q352" s="76"/>
    </row>
    <row r="353" spans="1:17" ht="17.25" customHeight="1" outlineLevel="1">
      <c r="A353" s="89">
        <f t="shared" si="12"/>
        <v>306</v>
      </c>
      <c r="B353" s="105" t="s">
        <v>741</v>
      </c>
      <c r="C353" s="75"/>
      <c r="D353" s="75" t="s">
        <v>530</v>
      </c>
      <c r="E353" s="104">
        <f t="shared" si="11"/>
        <v>1</v>
      </c>
      <c r="F353" s="76"/>
      <c r="G353" s="76">
        <v>1</v>
      </c>
      <c r="H353" s="76"/>
      <c r="I353" s="76"/>
      <c r="J353" s="76"/>
      <c r="K353" s="76"/>
      <c r="L353" s="76"/>
      <c r="M353" s="76"/>
      <c r="N353" s="76"/>
      <c r="O353" s="76"/>
      <c r="P353" s="76"/>
      <c r="Q353" s="76"/>
    </row>
    <row r="354" spans="1:17" ht="17.25" customHeight="1" outlineLevel="1">
      <c r="A354" s="89">
        <f t="shared" si="12"/>
        <v>307</v>
      </c>
      <c r="B354" s="105" t="s">
        <v>742</v>
      </c>
      <c r="C354" s="75"/>
      <c r="D354" s="75" t="s">
        <v>530</v>
      </c>
      <c r="E354" s="104">
        <f t="shared" si="11"/>
        <v>10</v>
      </c>
      <c r="F354" s="76"/>
      <c r="G354" s="76"/>
      <c r="H354" s="76">
        <v>5</v>
      </c>
      <c r="I354" s="76"/>
      <c r="J354" s="76"/>
      <c r="K354" s="76"/>
      <c r="L354" s="76"/>
      <c r="M354" s="76"/>
      <c r="N354" s="76">
        <v>5</v>
      </c>
      <c r="O354" s="76"/>
      <c r="P354" s="76"/>
      <c r="Q354" s="76"/>
    </row>
    <row r="355" spans="1:17" ht="17.25" customHeight="1" outlineLevel="1">
      <c r="A355" s="89">
        <f t="shared" si="12"/>
        <v>308</v>
      </c>
      <c r="B355" s="105" t="s">
        <v>743</v>
      </c>
      <c r="C355" s="75"/>
      <c r="D355" s="75" t="s">
        <v>530</v>
      </c>
      <c r="E355" s="104">
        <f t="shared" si="11"/>
        <v>6</v>
      </c>
      <c r="F355" s="76"/>
      <c r="G355" s="76">
        <v>3</v>
      </c>
      <c r="H355" s="76"/>
      <c r="I355" s="76"/>
      <c r="J355" s="76"/>
      <c r="K355" s="76"/>
      <c r="L355" s="76"/>
      <c r="M355" s="76"/>
      <c r="N355" s="76"/>
      <c r="O355" s="76">
        <v>3</v>
      </c>
      <c r="P355" s="76"/>
      <c r="Q355" s="76"/>
    </row>
    <row r="356" spans="1:17" ht="17.25" customHeight="1" outlineLevel="1">
      <c r="A356" s="89">
        <f t="shared" si="12"/>
        <v>309</v>
      </c>
      <c r="B356" s="105" t="s">
        <v>744</v>
      </c>
      <c r="C356" s="75"/>
      <c r="D356" s="75" t="s">
        <v>530</v>
      </c>
      <c r="E356" s="104">
        <f t="shared" si="11"/>
        <v>1</v>
      </c>
      <c r="F356" s="76"/>
      <c r="G356" s="76"/>
      <c r="H356" s="76"/>
      <c r="I356" s="76"/>
      <c r="J356" s="76"/>
      <c r="K356" s="76"/>
      <c r="L356" s="76">
        <v>1</v>
      </c>
      <c r="M356" s="76"/>
      <c r="N356" s="76"/>
      <c r="O356" s="76"/>
      <c r="P356" s="76"/>
      <c r="Q356" s="76"/>
    </row>
    <row r="357" spans="1:17" ht="17.25" customHeight="1" outlineLevel="1">
      <c r="A357" s="89">
        <f t="shared" si="12"/>
        <v>310</v>
      </c>
      <c r="B357" s="105" t="s">
        <v>745</v>
      </c>
      <c r="C357" s="75"/>
      <c r="D357" s="75" t="s">
        <v>530</v>
      </c>
      <c r="E357" s="104">
        <f t="shared" si="11"/>
        <v>20</v>
      </c>
      <c r="F357" s="76"/>
      <c r="G357" s="76">
        <v>7</v>
      </c>
      <c r="H357" s="76"/>
      <c r="I357" s="76"/>
      <c r="J357" s="76"/>
      <c r="K357" s="76">
        <v>7</v>
      </c>
      <c r="L357" s="76"/>
      <c r="M357" s="76"/>
      <c r="N357" s="76"/>
      <c r="O357" s="76"/>
      <c r="P357" s="76">
        <v>6</v>
      </c>
      <c r="Q357" s="76"/>
    </row>
    <row r="358" spans="1:17" ht="17.25" customHeight="1" outlineLevel="1">
      <c r="A358" s="89">
        <f t="shared" si="12"/>
        <v>311</v>
      </c>
      <c r="B358" s="105" t="s">
        <v>746</v>
      </c>
      <c r="C358" s="75"/>
      <c r="D358" s="75" t="s">
        <v>530</v>
      </c>
      <c r="E358" s="104">
        <f t="shared" si="11"/>
        <v>2</v>
      </c>
      <c r="F358" s="76"/>
      <c r="G358" s="76"/>
      <c r="H358" s="76">
        <v>1</v>
      </c>
      <c r="I358" s="76"/>
      <c r="J358" s="76"/>
      <c r="K358" s="76"/>
      <c r="L358" s="76"/>
      <c r="M358" s="76">
        <v>1</v>
      </c>
      <c r="N358" s="76"/>
      <c r="O358" s="76"/>
      <c r="P358" s="76"/>
      <c r="Q358" s="76"/>
    </row>
    <row r="359" spans="1:17" ht="17.25" customHeight="1" outlineLevel="1">
      <c r="A359" s="89">
        <f t="shared" si="12"/>
        <v>312</v>
      </c>
      <c r="B359" s="105" t="s">
        <v>747</v>
      </c>
      <c r="C359" s="75"/>
      <c r="D359" s="75" t="s">
        <v>530</v>
      </c>
      <c r="E359" s="104">
        <f t="shared" si="11"/>
        <v>1</v>
      </c>
      <c r="F359" s="76"/>
      <c r="G359" s="76">
        <v>1</v>
      </c>
      <c r="H359" s="76"/>
      <c r="I359" s="76"/>
      <c r="J359" s="76"/>
      <c r="K359" s="76"/>
      <c r="L359" s="76"/>
      <c r="M359" s="76"/>
      <c r="N359" s="76"/>
      <c r="O359" s="76"/>
      <c r="P359" s="76"/>
      <c r="Q359" s="76"/>
    </row>
    <row r="360" spans="1:17" ht="17.25" customHeight="1" outlineLevel="1">
      <c r="A360" s="89">
        <f t="shared" si="12"/>
        <v>313</v>
      </c>
      <c r="B360" s="105" t="s">
        <v>748</v>
      </c>
      <c r="C360" s="75"/>
      <c r="D360" s="75" t="s">
        <v>530</v>
      </c>
      <c r="E360" s="104">
        <f t="shared" si="11"/>
        <v>1</v>
      </c>
      <c r="F360" s="76"/>
      <c r="G360" s="76"/>
      <c r="H360" s="76"/>
      <c r="I360" s="76">
        <v>1</v>
      </c>
      <c r="J360" s="76"/>
      <c r="K360" s="76"/>
      <c r="L360" s="76"/>
      <c r="M360" s="76"/>
      <c r="N360" s="76"/>
      <c r="O360" s="76"/>
      <c r="P360" s="76"/>
      <c r="Q360" s="76"/>
    </row>
    <row r="361" spans="1:17" ht="17.25" customHeight="1" outlineLevel="1">
      <c r="A361" s="89">
        <f t="shared" si="12"/>
        <v>314</v>
      </c>
      <c r="B361" s="105" t="s">
        <v>749</v>
      </c>
      <c r="C361" s="75"/>
      <c r="D361" s="75" t="s">
        <v>530</v>
      </c>
      <c r="E361" s="104">
        <f t="shared" si="11"/>
        <v>5</v>
      </c>
      <c r="F361" s="76"/>
      <c r="G361" s="76">
        <v>1</v>
      </c>
      <c r="H361" s="76"/>
      <c r="I361" s="76"/>
      <c r="J361" s="76"/>
      <c r="K361" s="76">
        <v>2</v>
      </c>
      <c r="L361" s="76"/>
      <c r="M361" s="76"/>
      <c r="N361" s="76"/>
      <c r="O361" s="76"/>
      <c r="P361" s="76">
        <v>2</v>
      </c>
      <c r="Q361" s="76"/>
    </row>
    <row r="362" spans="1:17" ht="17.25" customHeight="1" outlineLevel="1">
      <c r="A362" s="89">
        <f t="shared" si="12"/>
        <v>315</v>
      </c>
      <c r="B362" s="105" t="s">
        <v>750</v>
      </c>
      <c r="C362" s="75"/>
      <c r="D362" s="75" t="s">
        <v>530</v>
      </c>
      <c r="E362" s="104">
        <f t="shared" si="11"/>
        <v>2</v>
      </c>
      <c r="F362" s="76"/>
      <c r="G362" s="76"/>
      <c r="H362" s="76">
        <v>1</v>
      </c>
      <c r="I362" s="76"/>
      <c r="J362" s="76"/>
      <c r="K362" s="76"/>
      <c r="L362" s="76"/>
      <c r="M362" s="76"/>
      <c r="N362" s="76"/>
      <c r="O362" s="76">
        <v>1</v>
      </c>
      <c r="P362" s="76"/>
      <c r="Q362" s="76"/>
    </row>
    <row r="363" spans="1:17" ht="17.25" customHeight="1" outlineLevel="1">
      <c r="A363" s="89">
        <f t="shared" si="12"/>
        <v>316</v>
      </c>
      <c r="B363" s="105" t="s">
        <v>687</v>
      </c>
      <c r="C363" s="75"/>
      <c r="D363" s="75" t="s">
        <v>530</v>
      </c>
      <c r="E363" s="104">
        <f t="shared" si="11"/>
        <v>3</v>
      </c>
      <c r="F363" s="83"/>
      <c r="G363" s="83">
        <v>2</v>
      </c>
      <c r="H363" s="83"/>
      <c r="I363" s="83"/>
      <c r="J363" s="83"/>
      <c r="K363" s="83"/>
      <c r="L363" s="83"/>
      <c r="M363" s="83"/>
      <c r="N363" s="83">
        <v>1</v>
      </c>
      <c r="O363" s="83"/>
      <c r="P363" s="83"/>
      <c r="Q363" s="83"/>
    </row>
    <row r="364" spans="1:17" ht="17.25" customHeight="1" outlineLevel="1">
      <c r="A364" s="418">
        <v>317</v>
      </c>
      <c r="B364" s="419" t="s">
        <v>1941</v>
      </c>
      <c r="C364" s="420"/>
      <c r="D364" s="75" t="s">
        <v>530</v>
      </c>
      <c r="E364" s="104">
        <f t="shared" si="11"/>
        <v>3</v>
      </c>
      <c r="F364" s="421"/>
      <c r="G364" s="421">
        <v>2</v>
      </c>
      <c r="H364" s="421"/>
      <c r="I364" s="421"/>
      <c r="J364" s="421"/>
      <c r="K364" s="421"/>
      <c r="L364" s="421"/>
      <c r="M364" s="421"/>
      <c r="N364" s="421">
        <v>1</v>
      </c>
      <c r="O364" s="421"/>
      <c r="P364" s="421"/>
      <c r="Q364" s="421"/>
    </row>
    <row r="365" spans="1:17" ht="17.25" customHeight="1" outlineLevel="1">
      <c r="A365" s="418">
        <v>318</v>
      </c>
      <c r="B365" s="419" t="s">
        <v>1942</v>
      </c>
      <c r="C365" s="420"/>
      <c r="D365" s="75" t="s">
        <v>530</v>
      </c>
      <c r="E365" s="104">
        <f t="shared" si="11"/>
        <v>3</v>
      </c>
      <c r="F365" s="421"/>
      <c r="G365" s="421"/>
      <c r="H365" s="421"/>
      <c r="I365" s="421">
        <v>2</v>
      </c>
      <c r="J365" s="421"/>
      <c r="K365" s="421"/>
      <c r="L365" s="421"/>
      <c r="M365" s="421"/>
      <c r="N365" s="421"/>
      <c r="O365" s="421"/>
      <c r="P365" s="421">
        <v>1</v>
      </c>
      <c r="Q365" s="421"/>
    </row>
    <row r="366" spans="1:17" ht="17.25" customHeight="1" outlineLevel="1">
      <c r="A366" s="101">
        <v>319</v>
      </c>
      <c r="B366" s="107" t="s">
        <v>689</v>
      </c>
      <c r="C366" s="79"/>
      <c r="D366" s="79" t="s">
        <v>530</v>
      </c>
      <c r="E366" s="104">
        <f t="shared" si="11"/>
        <v>4</v>
      </c>
      <c r="F366" s="84"/>
      <c r="G366" s="84">
        <v>2</v>
      </c>
      <c r="H366" s="84"/>
      <c r="I366" s="84"/>
      <c r="J366" s="84"/>
      <c r="K366" s="84"/>
      <c r="L366" s="84"/>
      <c r="M366" s="84"/>
      <c r="N366" s="84">
        <v>2</v>
      </c>
      <c r="O366" s="84"/>
      <c r="P366" s="84"/>
      <c r="Q366" s="84"/>
    </row>
    <row r="367" spans="1:17" ht="17.25" customHeight="1">
      <c r="A367" s="99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</row>
    <row r="368" spans="1:17" ht="17.25" customHeight="1"/>
    <row r="369" spans="1:17" ht="18.75">
      <c r="A369" s="93" t="s">
        <v>511</v>
      </c>
      <c r="B369" s="94"/>
      <c r="C369" s="40"/>
      <c r="D369" s="40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1:17" ht="54.75" customHeight="1">
      <c r="A370" s="427" t="s">
        <v>504</v>
      </c>
      <c r="B370" s="427"/>
      <c r="C370" s="427"/>
      <c r="D370" s="427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</row>
    <row r="371" spans="1:17" ht="18.75">
      <c r="A371" s="34"/>
      <c r="B371" s="34"/>
      <c r="C371" s="37"/>
      <c r="D371" s="37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</row>
    <row r="372" spans="1:17" ht="18.75">
      <c r="A372" s="93" t="s">
        <v>515</v>
      </c>
      <c r="B372" s="94"/>
      <c r="C372" s="40"/>
      <c r="D372" s="40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1:17" ht="18.75">
      <c r="A373" s="94"/>
      <c r="B373" s="426" t="s">
        <v>485</v>
      </c>
      <c r="C373" s="441"/>
      <c r="D373" s="441"/>
      <c r="E373" s="441"/>
      <c r="F373" s="441"/>
      <c r="G373" s="441"/>
      <c r="H373" s="441"/>
      <c r="I373" s="441"/>
      <c r="J373" s="441"/>
      <c r="K373" s="441"/>
      <c r="L373" s="441"/>
      <c r="M373" s="441"/>
      <c r="N373" s="441"/>
      <c r="O373" s="441"/>
      <c r="P373" s="441"/>
      <c r="Q373" s="441"/>
    </row>
    <row r="374" spans="1:17" ht="18.75">
      <c r="A374" s="94"/>
      <c r="B374" s="426" t="s">
        <v>508</v>
      </c>
      <c r="C374" s="426"/>
      <c r="D374" s="426"/>
      <c r="E374" s="426"/>
      <c r="F374" s="426"/>
      <c r="G374" s="426"/>
      <c r="H374" s="426"/>
      <c r="I374" s="426"/>
      <c r="J374" s="426"/>
      <c r="K374" s="426"/>
      <c r="L374" s="426"/>
      <c r="M374" s="426"/>
      <c r="N374" s="426"/>
      <c r="O374" s="426"/>
      <c r="P374" s="426"/>
      <c r="Q374" s="426"/>
    </row>
    <row r="375" spans="1:17" ht="18.75">
      <c r="A375" s="94"/>
      <c r="B375" s="34"/>
      <c r="C375" s="37"/>
      <c r="D375" s="37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</row>
    <row r="376" spans="1:17" ht="18.75">
      <c r="A376" s="93" t="s">
        <v>512</v>
      </c>
      <c r="B376" s="94"/>
      <c r="C376" s="40"/>
      <c r="D376" s="40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1:17" ht="18.75">
      <c r="A377" s="94"/>
      <c r="B377" s="94" t="s">
        <v>509</v>
      </c>
      <c r="C377" s="40"/>
      <c r="D377" s="40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1:17" ht="18.75">
      <c r="A378" s="94"/>
      <c r="B378" s="94" t="s">
        <v>495</v>
      </c>
      <c r="C378" s="40"/>
      <c r="D378" s="40"/>
      <c r="E378" s="95"/>
      <c r="F378" s="95"/>
      <c r="G378" s="95"/>
      <c r="H378" s="95"/>
      <c r="I378" s="95"/>
      <c r="J378" s="97"/>
      <c r="K378" s="95"/>
      <c r="L378" s="95"/>
      <c r="M378" s="95"/>
      <c r="N378" s="95"/>
      <c r="O378" s="95"/>
      <c r="P378" s="95"/>
      <c r="Q378" s="95"/>
    </row>
    <row r="379" spans="1:17" ht="18.75">
      <c r="A379" s="94"/>
      <c r="B379" s="98" t="s">
        <v>510</v>
      </c>
      <c r="C379" s="95"/>
      <c r="D379" s="95"/>
      <c r="E379" s="95"/>
      <c r="F379" s="95"/>
      <c r="G379" s="95"/>
      <c r="H379" s="95"/>
      <c r="I379" s="95"/>
      <c r="J379" s="40"/>
      <c r="K379" s="40"/>
      <c r="L379" s="40"/>
      <c r="M379" s="40"/>
      <c r="N379" s="40"/>
      <c r="O379" s="95"/>
      <c r="P379" s="95"/>
      <c r="Q379" s="95"/>
    </row>
    <row r="380" spans="1:17" ht="18.75">
      <c r="A380" s="94"/>
      <c r="B380" s="94"/>
      <c r="C380" s="40"/>
      <c r="D380" s="40"/>
      <c r="E380" s="95"/>
      <c r="F380" s="95"/>
      <c r="G380" s="95"/>
      <c r="H380" s="95"/>
      <c r="I380" s="95"/>
      <c r="J380" s="97"/>
      <c r="K380" s="95"/>
      <c r="L380" s="95"/>
      <c r="M380" s="95"/>
      <c r="N380" s="95"/>
      <c r="O380" s="95"/>
      <c r="P380" s="95"/>
      <c r="Q380" s="95"/>
    </row>
    <row r="381" spans="1:17" ht="18.75">
      <c r="A381" s="93" t="s">
        <v>513</v>
      </c>
      <c r="B381" s="94"/>
      <c r="C381" s="40"/>
      <c r="D381" s="40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1:17" ht="18.75">
      <c r="A382" s="94"/>
      <c r="B382" s="426" t="s">
        <v>507</v>
      </c>
      <c r="C382" s="441"/>
      <c r="D382" s="441"/>
      <c r="E382" s="441"/>
      <c r="F382" s="441"/>
      <c r="G382" s="441"/>
      <c r="H382" s="441"/>
      <c r="I382" s="441"/>
      <c r="J382" s="441"/>
      <c r="K382" s="441"/>
      <c r="L382" s="441"/>
      <c r="M382" s="441"/>
      <c r="N382" s="441"/>
      <c r="O382" s="441"/>
      <c r="P382" s="441"/>
      <c r="Q382" s="441"/>
    </row>
    <row r="383" spans="1:17" ht="18.75">
      <c r="A383" s="94"/>
      <c r="B383" s="94"/>
      <c r="C383" s="40"/>
      <c r="D383" s="40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1:17" ht="18.75">
      <c r="A384" s="93" t="s">
        <v>514</v>
      </c>
      <c r="B384" s="94"/>
      <c r="C384" s="40"/>
      <c r="D384" s="40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1:17" ht="18.75">
      <c r="A385" s="91"/>
      <c r="B385" s="86" t="s">
        <v>492</v>
      </c>
      <c r="C385" s="27"/>
      <c r="D385" s="27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8.75">
      <c r="A386" s="91"/>
      <c r="B386" s="86" t="s">
        <v>494</v>
      </c>
      <c r="C386" s="27"/>
      <c r="D386" s="27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18.75">
      <c r="A387" s="91"/>
      <c r="B387" s="86" t="s">
        <v>493</v>
      </c>
      <c r="C387" s="27"/>
      <c r="D387" s="27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8.75">
      <c r="A388" s="91"/>
      <c r="B388" s="86"/>
      <c r="C388" s="27"/>
      <c r="D388" s="27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18.75">
      <c r="A389" s="92"/>
      <c r="B389" s="87"/>
      <c r="C389" s="5"/>
      <c r="D389" s="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 ht="18.75">
      <c r="A390" s="485"/>
      <c r="B390" s="485"/>
      <c r="C390" s="485"/>
      <c r="D390" s="485"/>
      <c r="E390" s="485"/>
      <c r="F390" s="485"/>
      <c r="G390" s="485"/>
      <c r="H390" s="485"/>
      <c r="I390" s="485"/>
      <c r="J390" s="485"/>
      <c r="K390" s="485"/>
      <c r="L390" s="485"/>
      <c r="M390" s="485"/>
      <c r="N390" s="485"/>
      <c r="O390" s="485"/>
      <c r="P390" s="485"/>
      <c r="Q390" s="485"/>
    </row>
    <row r="391" spans="1:17" ht="18.75">
      <c r="A391" s="92"/>
      <c r="B391" s="87"/>
      <c r="C391" s="5"/>
      <c r="D391" s="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 ht="18.75">
      <c r="A392" s="92"/>
      <c r="B392" s="87"/>
      <c r="C392" s="5"/>
      <c r="D392" s="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</sheetData>
  <mergeCells count="22">
    <mergeCell ref="A2:Q2"/>
    <mergeCell ref="A7:Q7"/>
    <mergeCell ref="A72:Q72"/>
    <mergeCell ref="A145:Q145"/>
    <mergeCell ref="L5:N5"/>
    <mergeCell ref="O5:Q5"/>
    <mergeCell ref="A3:Q3"/>
    <mergeCell ref="A5:A6"/>
    <mergeCell ref="B5:B6"/>
    <mergeCell ref="C5:C6"/>
    <mergeCell ref="D5:D6"/>
    <mergeCell ref="F5:H5"/>
    <mergeCell ref="I5:K5"/>
    <mergeCell ref="E5:E6"/>
    <mergeCell ref="A248:Q248"/>
    <mergeCell ref="A192:Q192"/>
    <mergeCell ref="B382:Q382"/>
    <mergeCell ref="A390:Q390"/>
    <mergeCell ref="A301:Q301"/>
    <mergeCell ref="A370:Q370"/>
    <mergeCell ref="B373:Q373"/>
    <mergeCell ref="B374:Q374"/>
  </mergeCells>
  <phoneticPr fontId="14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9"/>
  <sheetViews>
    <sheetView view="pageBreakPreview" zoomScale="85" zoomScaleNormal="85" zoomScaleSheetLayoutView="85" workbookViewId="0">
      <selection activeCell="H6" sqref="H6"/>
    </sheetView>
  </sheetViews>
  <sheetFormatPr defaultRowHeight="12.75"/>
  <cols>
    <col min="1" max="1" width="8.140625" style="18" customWidth="1"/>
    <col min="2" max="2" width="38.85546875" style="1" customWidth="1"/>
    <col min="3" max="3" width="13.28515625" style="1" bestFit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4.75" customHeight="1">
      <c r="A2" s="433" t="s">
        <v>1961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434" t="s">
        <v>483</v>
      </c>
      <c r="B5" s="436" t="s">
        <v>403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3.2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 ht="16.5" customHeight="1">
      <c r="A7" s="148">
        <v>1</v>
      </c>
      <c r="B7" s="121" t="s">
        <v>411</v>
      </c>
      <c r="C7" s="174"/>
      <c r="D7" s="123" t="s">
        <v>530</v>
      </c>
      <c r="E7" s="124">
        <f t="shared" ref="E7:E19" si="0">SUM(F7:Q7)</f>
        <v>600</v>
      </c>
      <c r="F7" s="124">
        <v>50</v>
      </c>
      <c r="G7" s="124">
        <v>50</v>
      </c>
      <c r="H7" s="124">
        <v>50</v>
      </c>
      <c r="I7" s="124">
        <v>50</v>
      </c>
      <c r="J7" s="124">
        <v>50</v>
      </c>
      <c r="K7" s="124">
        <v>50</v>
      </c>
      <c r="L7" s="124">
        <v>50</v>
      </c>
      <c r="M7" s="124">
        <v>50</v>
      </c>
      <c r="N7" s="124">
        <v>50</v>
      </c>
      <c r="O7" s="124">
        <v>50</v>
      </c>
      <c r="P7" s="124">
        <v>50</v>
      </c>
      <c r="Q7" s="124">
        <v>50</v>
      </c>
    </row>
    <row r="8" spans="1:17" ht="16.5" customHeight="1">
      <c r="A8" s="154">
        <v>2</v>
      </c>
      <c r="B8" s="126" t="s">
        <v>412</v>
      </c>
      <c r="C8" s="130"/>
      <c r="D8" s="128" t="s">
        <v>530</v>
      </c>
      <c r="E8" s="129">
        <f t="shared" si="0"/>
        <v>61</v>
      </c>
      <c r="F8" s="129">
        <v>4</v>
      </c>
      <c r="G8" s="129">
        <v>4</v>
      </c>
      <c r="H8" s="129">
        <v>4</v>
      </c>
      <c r="I8" s="129">
        <v>5</v>
      </c>
      <c r="J8" s="129">
        <v>5</v>
      </c>
      <c r="K8" s="129">
        <v>7</v>
      </c>
      <c r="L8" s="129">
        <v>7</v>
      </c>
      <c r="M8" s="129">
        <v>7</v>
      </c>
      <c r="N8" s="129">
        <v>6</v>
      </c>
      <c r="O8" s="129">
        <v>4</v>
      </c>
      <c r="P8" s="129">
        <v>4</v>
      </c>
      <c r="Q8" s="129">
        <v>4</v>
      </c>
    </row>
    <row r="9" spans="1:17" ht="16.5" customHeight="1">
      <c r="A9" s="154">
        <v>3</v>
      </c>
      <c r="B9" s="126" t="s">
        <v>413</v>
      </c>
      <c r="C9" s="130"/>
      <c r="D9" s="128" t="s">
        <v>530</v>
      </c>
      <c r="E9" s="129">
        <f t="shared" si="0"/>
        <v>39</v>
      </c>
      <c r="F9" s="129">
        <v>2</v>
      </c>
      <c r="G9" s="129">
        <v>2</v>
      </c>
      <c r="H9" s="129">
        <v>3</v>
      </c>
      <c r="I9" s="129">
        <v>3</v>
      </c>
      <c r="J9" s="129">
        <v>5</v>
      </c>
      <c r="K9" s="129">
        <v>4</v>
      </c>
      <c r="L9" s="129">
        <v>5</v>
      </c>
      <c r="M9" s="129">
        <v>4</v>
      </c>
      <c r="N9" s="129">
        <v>5</v>
      </c>
      <c r="O9" s="129">
        <v>2</v>
      </c>
      <c r="P9" s="129">
        <v>2</v>
      </c>
      <c r="Q9" s="129">
        <v>2</v>
      </c>
    </row>
    <row r="10" spans="1:17" ht="16.5" customHeight="1">
      <c r="A10" s="154">
        <v>5</v>
      </c>
      <c r="B10" s="126" t="s">
        <v>414</v>
      </c>
      <c r="C10" s="130"/>
      <c r="D10" s="128" t="s">
        <v>530</v>
      </c>
      <c r="E10" s="129">
        <f t="shared" si="0"/>
        <v>8</v>
      </c>
      <c r="F10" s="129"/>
      <c r="G10" s="129"/>
      <c r="H10" s="129"/>
      <c r="I10" s="129">
        <v>1</v>
      </c>
      <c r="J10" s="129">
        <v>1</v>
      </c>
      <c r="K10" s="129">
        <v>2</v>
      </c>
      <c r="L10" s="129">
        <v>2</v>
      </c>
      <c r="M10" s="129">
        <v>1</v>
      </c>
      <c r="N10" s="129">
        <v>1</v>
      </c>
      <c r="O10" s="129"/>
      <c r="P10" s="129"/>
      <c r="Q10" s="129"/>
    </row>
    <row r="11" spans="1:17" ht="16.5" customHeight="1">
      <c r="A11" s="154">
        <v>6</v>
      </c>
      <c r="B11" s="126" t="s">
        <v>415</v>
      </c>
      <c r="C11" s="130"/>
      <c r="D11" s="128" t="s">
        <v>530</v>
      </c>
      <c r="E11" s="129">
        <f t="shared" si="0"/>
        <v>16</v>
      </c>
      <c r="F11" s="129"/>
      <c r="G11" s="129"/>
      <c r="H11" s="129"/>
      <c r="I11" s="129">
        <v>2</v>
      </c>
      <c r="J11" s="129">
        <v>2</v>
      </c>
      <c r="K11" s="129">
        <v>3</v>
      </c>
      <c r="L11" s="129">
        <v>2</v>
      </c>
      <c r="M11" s="129">
        <v>3</v>
      </c>
      <c r="N11" s="129">
        <v>2</v>
      </c>
      <c r="O11" s="129">
        <v>2</v>
      </c>
      <c r="P11" s="129"/>
      <c r="Q11" s="129"/>
    </row>
    <row r="12" spans="1:17" ht="16.5" customHeight="1">
      <c r="A12" s="154">
        <v>8</v>
      </c>
      <c r="B12" s="126" t="s">
        <v>416</v>
      </c>
      <c r="C12" s="130"/>
      <c r="D12" s="128" t="s">
        <v>530</v>
      </c>
      <c r="E12" s="129">
        <f t="shared" si="0"/>
        <v>7</v>
      </c>
      <c r="F12" s="129"/>
      <c r="G12" s="129"/>
      <c r="H12" s="129">
        <v>1</v>
      </c>
      <c r="I12" s="129">
        <v>1</v>
      </c>
      <c r="J12" s="129">
        <v>1</v>
      </c>
      <c r="K12" s="129">
        <v>1</v>
      </c>
      <c r="L12" s="129">
        <v>1</v>
      </c>
      <c r="M12" s="129">
        <v>1</v>
      </c>
      <c r="N12" s="129">
        <v>1</v>
      </c>
      <c r="O12" s="129"/>
      <c r="P12" s="129"/>
      <c r="Q12" s="129"/>
    </row>
    <row r="13" spans="1:17" ht="16.5" customHeight="1">
      <c r="A13" s="154">
        <v>9</v>
      </c>
      <c r="B13" s="126" t="s">
        <v>417</v>
      </c>
      <c r="C13" s="127"/>
      <c r="D13" s="128" t="s">
        <v>530</v>
      </c>
      <c r="E13" s="129">
        <f t="shared" si="0"/>
        <v>20</v>
      </c>
      <c r="F13" s="129"/>
      <c r="G13" s="129"/>
      <c r="H13" s="129"/>
      <c r="I13" s="129"/>
      <c r="J13" s="129">
        <v>4</v>
      </c>
      <c r="K13" s="129">
        <v>4</v>
      </c>
      <c r="L13" s="129">
        <v>4</v>
      </c>
      <c r="M13" s="129">
        <v>4</v>
      </c>
      <c r="N13" s="129">
        <v>4</v>
      </c>
      <c r="O13" s="129"/>
      <c r="P13" s="129"/>
      <c r="Q13" s="129"/>
    </row>
    <row r="14" spans="1:17" ht="16.5" customHeight="1">
      <c r="A14" s="154">
        <v>10</v>
      </c>
      <c r="B14" s="126" t="s">
        <v>614</v>
      </c>
      <c r="C14" s="130"/>
      <c r="D14" s="128" t="s">
        <v>530</v>
      </c>
      <c r="E14" s="129">
        <f t="shared" si="0"/>
        <v>600</v>
      </c>
      <c r="F14" s="129">
        <v>50</v>
      </c>
      <c r="G14" s="129">
        <v>50</v>
      </c>
      <c r="H14" s="129">
        <v>50</v>
      </c>
      <c r="I14" s="129">
        <v>50</v>
      </c>
      <c r="J14" s="129">
        <v>50</v>
      </c>
      <c r="K14" s="129">
        <v>50</v>
      </c>
      <c r="L14" s="129">
        <v>50</v>
      </c>
      <c r="M14" s="129">
        <v>50</v>
      </c>
      <c r="N14" s="129">
        <v>50</v>
      </c>
      <c r="O14" s="129">
        <v>50</v>
      </c>
      <c r="P14" s="129">
        <v>50</v>
      </c>
      <c r="Q14" s="129">
        <v>50</v>
      </c>
    </row>
    <row r="15" spans="1:17" s="5" customFormat="1" ht="16.5" customHeight="1">
      <c r="A15" s="154">
        <v>11</v>
      </c>
      <c r="B15" s="126" t="s">
        <v>419</v>
      </c>
      <c r="C15" s="130"/>
      <c r="D15" s="128" t="s">
        <v>530</v>
      </c>
      <c r="E15" s="129">
        <f t="shared" si="0"/>
        <v>92</v>
      </c>
      <c r="F15" s="129">
        <v>3</v>
      </c>
      <c r="G15" s="129">
        <v>5</v>
      </c>
      <c r="H15" s="129">
        <v>5</v>
      </c>
      <c r="I15" s="129">
        <v>10</v>
      </c>
      <c r="J15" s="129">
        <v>10</v>
      </c>
      <c r="K15" s="129">
        <v>10</v>
      </c>
      <c r="L15" s="129">
        <v>12</v>
      </c>
      <c r="M15" s="129">
        <v>12</v>
      </c>
      <c r="N15" s="129">
        <v>10</v>
      </c>
      <c r="O15" s="129">
        <v>5</v>
      </c>
      <c r="P15" s="129">
        <v>5</v>
      </c>
      <c r="Q15" s="129">
        <v>5</v>
      </c>
    </row>
    <row r="16" spans="1:17" s="5" customFormat="1" ht="16.5" customHeight="1">
      <c r="A16" s="154">
        <v>12</v>
      </c>
      <c r="B16" s="126" t="s">
        <v>422</v>
      </c>
      <c r="C16" s="127"/>
      <c r="D16" s="128" t="s">
        <v>530</v>
      </c>
      <c r="E16" s="129">
        <f t="shared" si="0"/>
        <v>2</v>
      </c>
      <c r="F16" s="129"/>
      <c r="G16" s="129"/>
      <c r="H16" s="129"/>
      <c r="I16" s="129"/>
      <c r="J16" s="129"/>
      <c r="K16" s="129">
        <v>1</v>
      </c>
      <c r="L16" s="129"/>
      <c r="M16" s="129">
        <v>1</v>
      </c>
      <c r="N16" s="129"/>
      <c r="O16" s="129"/>
      <c r="P16" s="129"/>
      <c r="Q16" s="129"/>
    </row>
    <row r="17" spans="1:17" s="5" customFormat="1" ht="16.5" customHeight="1">
      <c r="A17" s="154">
        <v>13</v>
      </c>
      <c r="B17" s="126" t="s">
        <v>420</v>
      </c>
      <c r="C17" s="130"/>
      <c r="D17" s="128" t="s">
        <v>530</v>
      </c>
      <c r="E17" s="129">
        <f t="shared" si="0"/>
        <v>40</v>
      </c>
      <c r="F17" s="129">
        <v>2</v>
      </c>
      <c r="G17" s="129">
        <v>2</v>
      </c>
      <c r="H17" s="129">
        <v>3</v>
      </c>
      <c r="I17" s="129">
        <v>4</v>
      </c>
      <c r="J17" s="129">
        <v>4</v>
      </c>
      <c r="K17" s="129">
        <v>4</v>
      </c>
      <c r="L17" s="129">
        <v>4</v>
      </c>
      <c r="M17" s="129">
        <v>4</v>
      </c>
      <c r="N17" s="129">
        <v>4</v>
      </c>
      <c r="O17" s="129">
        <v>3</v>
      </c>
      <c r="P17" s="129">
        <v>3</v>
      </c>
      <c r="Q17" s="129">
        <v>3</v>
      </c>
    </row>
    <row r="18" spans="1:17" s="5" customFormat="1" ht="16.5" customHeight="1">
      <c r="A18" s="154">
        <v>14</v>
      </c>
      <c r="B18" s="126" t="s">
        <v>421</v>
      </c>
      <c r="C18" s="130"/>
      <c r="D18" s="128" t="s">
        <v>530</v>
      </c>
      <c r="E18" s="129">
        <f t="shared" si="0"/>
        <v>9</v>
      </c>
      <c r="F18" s="129"/>
      <c r="G18" s="129"/>
      <c r="H18" s="129"/>
      <c r="I18" s="129">
        <v>1</v>
      </c>
      <c r="J18" s="129">
        <v>1</v>
      </c>
      <c r="K18" s="129">
        <v>2</v>
      </c>
      <c r="L18" s="129">
        <v>1</v>
      </c>
      <c r="M18" s="129">
        <v>2</v>
      </c>
      <c r="N18" s="129">
        <v>1</v>
      </c>
      <c r="O18" s="129">
        <v>1</v>
      </c>
      <c r="P18" s="129"/>
      <c r="Q18" s="129"/>
    </row>
    <row r="19" spans="1:17" s="5" customFormat="1" ht="16.5" customHeight="1">
      <c r="A19" s="163">
        <v>15</v>
      </c>
      <c r="B19" s="135" t="s">
        <v>418</v>
      </c>
      <c r="C19" s="173"/>
      <c r="D19" s="137" t="s">
        <v>530</v>
      </c>
      <c r="E19" s="138">
        <f t="shared" si="0"/>
        <v>10</v>
      </c>
      <c r="F19" s="138"/>
      <c r="G19" s="138"/>
      <c r="H19" s="138"/>
      <c r="I19" s="138"/>
      <c r="J19" s="138">
        <v>2</v>
      </c>
      <c r="K19" s="138">
        <v>2</v>
      </c>
      <c r="L19" s="138">
        <v>2</v>
      </c>
      <c r="M19" s="138">
        <v>2</v>
      </c>
      <c r="N19" s="138">
        <v>2</v>
      </c>
      <c r="O19" s="138"/>
      <c r="P19" s="138"/>
      <c r="Q19" s="138"/>
    </row>
    <row r="20" spans="1:17" s="5" customFormat="1" ht="16.5" customHeight="1">
      <c r="A20" s="461" t="s">
        <v>529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</row>
    <row r="21" spans="1:17" s="5" customFormat="1" ht="18.7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5" customFormat="1" ht="24" customHeight="1">
      <c r="A22" s="33" t="s">
        <v>511</v>
      </c>
      <c r="B22" s="27"/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5" customFormat="1" ht="18.75" customHeight="1">
      <c r="A23" s="427" t="s">
        <v>504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</row>
    <row r="24" spans="1:17" s="5" customFormat="1" ht="18.75">
      <c r="A24" s="35"/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s="5" customFormat="1" ht="18.75">
      <c r="A25" s="33" t="s">
        <v>515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5" customFormat="1" ht="38.25" customHeight="1">
      <c r="A26" s="27"/>
      <c r="B26" s="422" t="s">
        <v>485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</row>
    <row r="27" spans="1:17" s="5" customFormat="1" ht="18.75" customHeight="1">
      <c r="A27" s="27"/>
      <c r="B27" s="426" t="s">
        <v>508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</row>
    <row r="28" spans="1:17" s="5" customFormat="1" ht="18.75">
      <c r="A28" s="27"/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5" customFormat="1" ht="18.75" customHeight="1">
      <c r="A29" s="33" t="s">
        <v>512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8.75">
      <c r="A30" s="27"/>
      <c r="B30" s="27" t="s">
        <v>509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8.75">
      <c r="A31" s="27"/>
      <c r="B31" s="27" t="s">
        <v>495</v>
      </c>
      <c r="C31" s="27"/>
      <c r="D31" s="27"/>
      <c r="E31" s="29"/>
      <c r="F31" s="29"/>
      <c r="G31" s="29"/>
      <c r="H31" s="29"/>
      <c r="I31" s="29"/>
      <c r="J31" s="38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27"/>
      <c r="B32" s="38" t="s">
        <v>510</v>
      </c>
      <c r="C32" s="29"/>
      <c r="D32" s="29"/>
      <c r="E32" s="29"/>
      <c r="F32" s="29"/>
      <c r="G32" s="29"/>
      <c r="H32" s="29"/>
      <c r="I32" s="29"/>
      <c r="J32" s="27"/>
      <c r="K32" s="27"/>
      <c r="L32" s="27"/>
      <c r="M32" s="27"/>
      <c r="N32" s="27"/>
      <c r="O32" s="29"/>
      <c r="P32" s="29"/>
      <c r="Q32" s="29"/>
    </row>
    <row r="33" spans="1:17" s="5" customFormat="1" ht="18.75">
      <c r="A33" s="27"/>
      <c r="B33" s="27"/>
      <c r="C33" s="27"/>
      <c r="D33" s="27"/>
      <c r="E33" s="29"/>
      <c r="F33" s="29"/>
      <c r="G33" s="29"/>
      <c r="H33" s="29"/>
      <c r="I33" s="29"/>
      <c r="J33" s="38"/>
      <c r="K33" s="29"/>
      <c r="L33" s="29"/>
      <c r="M33" s="29"/>
      <c r="N33" s="29"/>
      <c r="O33" s="29"/>
      <c r="P33" s="29"/>
      <c r="Q33" s="29"/>
    </row>
    <row r="34" spans="1:17" s="5" customFormat="1" ht="18.75">
      <c r="A34" s="33" t="s">
        <v>513</v>
      </c>
      <c r="B34" s="27"/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18.75" customHeight="1">
      <c r="A35" s="27"/>
      <c r="B35" s="422" t="s">
        <v>507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</row>
    <row r="36" spans="1:17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8.75">
      <c r="A37" s="33" t="s">
        <v>514</v>
      </c>
      <c r="B37" s="27"/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8.75">
      <c r="A38" s="27"/>
      <c r="B38" s="27" t="s">
        <v>492</v>
      </c>
      <c r="C38" s="27"/>
      <c r="D38" s="2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s="5" customFormat="1" ht="18.75">
      <c r="A39" s="27"/>
      <c r="B39" s="27" t="s">
        <v>494</v>
      </c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18.75">
      <c r="A40" s="27"/>
      <c r="B40" s="27" t="s">
        <v>493</v>
      </c>
      <c r="C40" s="27"/>
      <c r="D40" s="27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8.75">
      <c r="A41" s="27"/>
      <c r="B41" s="27"/>
      <c r="C41" s="27"/>
      <c r="D41" s="27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8.75">
      <c r="A42" s="5"/>
      <c r="B42" s="5"/>
      <c r="C42" s="5"/>
      <c r="D42" s="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.75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</row>
    <row r="44" spans="1:17" ht="18.75">
      <c r="A44" s="5"/>
      <c r="B44" s="5"/>
      <c r="C44" s="5"/>
      <c r="D44" s="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8.75">
      <c r="A45" s="5"/>
      <c r="B45" s="5"/>
      <c r="C45" s="5"/>
      <c r="D45" s="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8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8.75">
      <c r="A47" s="5"/>
      <c r="B47" s="5"/>
      <c r="C47" s="5"/>
      <c r="D47" s="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8.75">
      <c r="A48" s="5"/>
      <c r="B48" s="5"/>
      <c r="C48" s="5"/>
      <c r="D48" s="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8.75">
      <c r="A49" s="5"/>
      <c r="B49" s="5"/>
      <c r="C49" s="5"/>
      <c r="D49" s="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</sheetData>
  <mergeCells count="17">
    <mergeCell ref="A2:Q2"/>
    <mergeCell ref="O5:Q5"/>
    <mergeCell ref="B27:Q27"/>
    <mergeCell ref="B35:Q35"/>
    <mergeCell ref="A23:Q23"/>
    <mergeCell ref="B26:Q26"/>
    <mergeCell ref="A20:Q20"/>
    <mergeCell ref="A43:Q43"/>
    <mergeCell ref="A3:Q3"/>
    <mergeCell ref="A5:A6"/>
    <mergeCell ref="B5:B6"/>
    <mergeCell ref="C5:C6"/>
    <mergeCell ref="D5:D6"/>
    <mergeCell ref="E5:E6"/>
    <mergeCell ref="F5:H5"/>
    <mergeCell ref="I5:K5"/>
    <mergeCell ref="L5:N5"/>
  </mergeCells>
  <phoneticPr fontId="14" type="noConversion"/>
  <pageMargins left="0.74803149606299213" right="0.74803149606299213" top="0.38" bottom="0.23" header="0.51181102362204722" footer="0.28000000000000003"/>
  <pageSetup paperSize="9" scale="72" fitToHeight="2" orientation="landscape" verticalDpi="300" r:id="rId1"/>
  <headerFooter alignWithMargins="0"/>
  <rowBreaks count="1" manualBreakCount="1">
    <brk id="36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"/>
  <sheetViews>
    <sheetView view="pageBreakPreview" zoomScale="85" zoomScaleNormal="70" zoomScaleSheetLayoutView="85" workbookViewId="0">
      <pane ySplit="6" topLeftCell="A19" activePane="bottomLeft" state="frozen"/>
      <selection pane="bottomLeft" activeCell="R1" sqref="R1:T1048576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7.28515625" style="2" customWidth="1"/>
    <col min="9" max="9" width="6.5703125" style="2" customWidth="1"/>
    <col min="10" max="10" width="5.42578125" style="2" bestFit="1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2.42578125" style="1" customWidth="1"/>
    <col min="19" max="19" width="9.5703125" style="1" customWidth="1"/>
    <col min="20" max="20" width="1.7109375" style="1" hidden="1" customWidth="1"/>
    <col min="21" max="21" width="9.140625" style="1" hidden="1" customWidth="1"/>
    <col min="22" max="16384" width="9.140625" style="1"/>
  </cols>
  <sheetData>
    <row r="1" spans="1:21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</row>
    <row r="2" spans="1:21" s="8" customFormat="1" ht="24.75" customHeight="1">
      <c r="A2" s="433" t="s">
        <v>1962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  <c r="T2" s="7"/>
      <c r="U2" s="7"/>
    </row>
    <row r="3" spans="1:21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21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78.75" customHeight="1">
      <c r="A5" s="434" t="s">
        <v>483</v>
      </c>
      <c r="B5" s="436" t="s">
        <v>403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1" ht="51.7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1">
      <c r="A7" s="152">
        <v>1</v>
      </c>
      <c r="B7" s="121" t="s">
        <v>392</v>
      </c>
      <c r="C7" s="122"/>
      <c r="D7" s="123" t="s">
        <v>615</v>
      </c>
      <c r="E7" s="198">
        <f t="shared" ref="E7:E42" si="0">SUM(F7:Q7)</f>
        <v>13</v>
      </c>
      <c r="F7" s="124"/>
      <c r="G7" s="124"/>
      <c r="H7" s="124"/>
      <c r="I7" s="124"/>
      <c r="J7" s="124">
        <v>5</v>
      </c>
      <c r="K7" s="124">
        <v>6</v>
      </c>
      <c r="L7" s="124">
        <v>1</v>
      </c>
      <c r="M7" s="124">
        <v>1</v>
      </c>
      <c r="N7" s="124"/>
      <c r="O7" s="124"/>
      <c r="P7" s="124"/>
      <c r="Q7" s="124"/>
    </row>
    <row r="8" spans="1:21">
      <c r="A8" s="133">
        <v>2</v>
      </c>
      <c r="B8" s="126" t="s">
        <v>393</v>
      </c>
      <c r="C8" s="127"/>
      <c r="D8" s="128" t="s">
        <v>615</v>
      </c>
      <c r="E8" s="131">
        <f t="shared" si="0"/>
        <v>1</v>
      </c>
      <c r="F8" s="129"/>
      <c r="G8" s="129"/>
      <c r="H8" s="129"/>
      <c r="I8" s="129"/>
      <c r="J8" s="129">
        <v>1</v>
      </c>
      <c r="K8" s="129"/>
      <c r="L8" s="129"/>
      <c r="M8" s="129"/>
      <c r="N8" s="129"/>
      <c r="O8" s="129"/>
      <c r="P8" s="129"/>
      <c r="Q8" s="129"/>
    </row>
    <row r="9" spans="1:21">
      <c r="A9" s="133">
        <v>3</v>
      </c>
      <c r="B9" s="126" t="s">
        <v>20</v>
      </c>
      <c r="C9" s="130"/>
      <c r="D9" s="128" t="s">
        <v>380</v>
      </c>
      <c r="E9" s="131">
        <f t="shared" si="0"/>
        <v>28</v>
      </c>
      <c r="F9" s="129"/>
      <c r="G9" s="129"/>
      <c r="H9" s="129"/>
      <c r="I9" s="129">
        <v>28</v>
      </c>
      <c r="J9" s="129"/>
      <c r="K9" s="129"/>
      <c r="L9" s="129"/>
      <c r="M9" s="129"/>
      <c r="N9" s="129"/>
      <c r="O9" s="129"/>
      <c r="P9" s="129"/>
      <c r="Q9" s="129"/>
    </row>
    <row r="10" spans="1:21">
      <c r="A10" s="133">
        <v>4</v>
      </c>
      <c r="B10" s="126" t="s">
        <v>394</v>
      </c>
      <c r="C10" s="127"/>
      <c r="D10" s="128" t="s">
        <v>503</v>
      </c>
      <c r="E10" s="131">
        <f t="shared" si="0"/>
        <v>300</v>
      </c>
      <c r="F10" s="129"/>
      <c r="G10" s="129"/>
      <c r="H10" s="129"/>
      <c r="I10" s="129">
        <v>50</v>
      </c>
      <c r="J10" s="129">
        <v>50</v>
      </c>
      <c r="K10" s="129">
        <v>50</v>
      </c>
      <c r="L10" s="129">
        <v>50</v>
      </c>
      <c r="M10" s="129">
        <v>50</v>
      </c>
      <c r="N10" s="129">
        <v>50</v>
      </c>
      <c r="O10" s="129"/>
      <c r="P10" s="129"/>
      <c r="Q10" s="129"/>
    </row>
    <row r="11" spans="1:21" s="118" customFormat="1">
      <c r="A11" s="133">
        <v>5</v>
      </c>
      <c r="B11" s="126" t="s">
        <v>389</v>
      </c>
      <c r="C11" s="160"/>
      <c r="D11" s="134" t="s">
        <v>503</v>
      </c>
      <c r="E11" s="199">
        <f t="shared" si="0"/>
        <v>515</v>
      </c>
      <c r="F11" s="133"/>
      <c r="G11" s="133">
        <v>30</v>
      </c>
      <c r="H11" s="133">
        <v>20</v>
      </c>
      <c r="I11" s="133">
        <v>50</v>
      </c>
      <c r="J11" s="133">
        <v>50</v>
      </c>
      <c r="K11" s="133">
        <v>105</v>
      </c>
      <c r="L11" s="133">
        <v>75</v>
      </c>
      <c r="M11" s="133">
        <v>70</v>
      </c>
      <c r="N11" s="133">
        <v>70</v>
      </c>
      <c r="O11" s="133"/>
      <c r="P11" s="133">
        <v>20</v>
      </c>
      <c r="Q11" s="133">
        <v>25</v>
      </c>
    </row>
    <row r="12" spans="1:21">
      <c r="A12" s="133">
        <v>6</v>
      </c>
      <c r="B12" s="132" t="s">
        <v>623</v>
      </c>
      <c r="C12" s="127"/>
      <c r="D12" s="131" t="s">
        <v>503</v>
      </c>
      <c r="E12" s="131">
        <f t="shared" si="0"/>
        <v>610</v>
      </c>
      <c r="F12" s="131"/>
      <c r="G12" s="131">
        <v>85</v>
      </c>
      <c r="H12" s="131"/>
      <c r="I12" s="131"/>
      <c r="J12" s="131">
        <v>375</v>
      </c>
      <c r="K12" s="131"/>
      <c r="L12" s="131"/>
      <c r="M12" s="131">
        <v>120</v>
      </c>
      <c r="N12" s="131"/>
      <c r="O12" s="131"/>
      <c r="P12" s="131">
        <v>30</v>
      </c>
      <c r="Q12" s="131"/>
    </row>
    <row r="13" spans="1:21">
      <c r="A13" s="133">
        <v>7</v>
      </c>
      <c r="B13" s="126" t="s">
        <v>381</v>
      </c>
      <c r="C13" s="130"/>
      <c r="D13" s="128" t="s">
        <v>380</v>
      </c>
      <c r="E13" s="131">
        <f>SUM(F13:Q13)</f>
        <v>12</v>
      </c>
      <c r="F13" s="129"/>
      <c r="G13" s="129"/>
      <c r="H13" s="129">
        <v>3</v>
      </c>
      <c r="I13" s="129"/>
      <c r="J13" s="129"/>
      <c r="K13" s="129">
        <v>3</v>
      </c>
      <c r="L13" s="129"/>
      <c r="M13" s="129"/>
      <c r="N13" s="129">
        <v>3</v>
      </c>
      <c r="O13" s="129"/>
      <c r="P13" s="129">
        <v>3</v>
      </c>
      <c r="Q13" s="129"/>
    </row>
    <row r="14" spans="1:21">
      <c r="A14" s="133">
        <v>8</v>
      </c>
      <c r="B14" s="126" t="s">
        <v>391</v>
      </c>
      <c r="C14" s="127"/>
      <c r="D14" s="128" t="s">
        <v>380</v>
      </c>
      <c r="E14" s="131">
        <f>SUM(F14:Q14)</f>
        <v>29</v>
      </c>
      <c r="F14" s="129"/>
      <c r="G14" s="129">
        <v>1</v>
      </c>
      <c r="H14" s="129">
        <v>5</v>
      </c>
      <c r="I14" s="129"/>
      <c r="J14" s="129">
        <v>6</v>
      </c>
      <c r="K14" s="129"/>
      <c r="L14" s="129">
        <v>5</v>
      </c>
      <c r="M14" s="129">
        <v>1</v>
      </c>
      <c r="N14" s="129">
        <v>5</v>
      </c>
      <c r="O14" s="129"/>
      <c r="P14" s="129">
        <v>6</v>
      </c>
      <c r="Q14" s="129"/>
    </row>
    <row r="15" spans="1:21" s="118" customFormat="1">
      <c r="A15" s="133">
        <v>9</v>
      </c>
      <c r="B15" s="126" t="s">
        <v>390</v>
      </c>
      <c r="C15" s="160"/>
      <c r="D15" s="134" t="s">
        <v>380</v>
      </c>
      <c r="E15" s="199">
        <f>SUM(F15:Q15)</f>
        <v>16</v>
      </c>
      <c r="F15" s="133"/>
      <c r="G15" s="133">
        <v>1</v>
      </c>
      <c r="H15" s="133"/>
      <c r="I15" s="133">
        <v>5</v>
      </c>
      <c r="J15" s="133">
        <v>3</v>
      </c>
      <c r="K15" s="133"/>
      <c r="L15" s="133"/>
      <c r="M15" s="133">
        <v>6</v>
      </c>
      <c r="N15" s="133"/>
      <c r="O15" s="133"/>
      <c r="P15" s="133">
        <v>1</v>
      </c>
      <c r="Q15" s="133"/>
    </row>
    <row r="16" spans="1:21">
      <c r="A16" s="133">
        <v>10</v>
      </c>
      <c r="B16" s="126" t="s">
        <v>395</v>
      </c>
      <c r="C16" s="130"/>
      <c r="D16" s="128" t="s">
        <v>530</v>
      </c>
      <c r="E16" s="131">
        <f t="shared" si="0"/>
        <v>72</v>
      </c>
      <c r="F16" s="129">
        <v>6</v>
      </c>
      <c r="G16" s="129">
        <v>6</v>
      </c>
      <c r="H16" s="129">
        <v>6</v>
      </c>
      <c r="I16" s="129">
        <v>6</v>
      </c>
      <c r="J16" s="129">
        <v>6</v>
      </c>
      <c r="K16" s="129">
        <v>6</v>
      </c>
      <c r="L16" s="129">
        <v>6</v>
      </c>
      <c r="M16" s="129">
        <v>6</v>
      </c>
      <c r="N16" s="129">
        <v>6</v>
      </c>
      <c r="O16" s="129">
        <v>6</v>
      </c>
      <c r="P16" s="129">
        <v>6</v>
      </c>
      <c r="Q16" s="129">
        <v>6</v>
      </c>
    </row>
    <row r="17" spans="1:17">
      <c r="A17" s="133">
        <v>11</v>
      </c>
      <c r="B17" s="126" t="s">
        <v>396</v>
      </c>
      <c r="C17" s="130"/>
      <c r="D17" s="128" t="s">
        <v>616</v>
      </c>
      <c r="E17" s="131">
        <f t="shared" si="0"/>
        <v>0.90000000000000013</v>
      </c>
      <c r="F17" s="129"/>
      <c r="G17" s="129"/>
      <c r="H17" s="129">
        <v>0.11</v>
      </c>
      <c r="I17" s="129"/>
      <c r="J17" s="129">
        <v>0.34</v>
      </c>
      <c r="K17" s="129"/>
      <c r="L17" s="129"/>
      <c r="M17" s="129"/>
      <c r="N17" s="129">
        <v>0.11</v>
      </c>
      <c r="O17" s="129"/>
      <c r="P17" s="129">
        <v>0.34</v>
      </c>
      <c r="Q17" s="129"/>
    </row>
    <row r="18" spans="1:17" s="118" customFormat="1">
      <c r="A18" s="133">
        <v>12</v>
      </c>
      <c r="B18" s="126" t="s">
        <v>382</v>
      </c>
      <c r="C18" s="133"/>
      <c r="D18" s="134" t="s">
        <v>530</v>
      </c>
      <c r="E18" s="199">
        <f t="shared" si="0"/>
        <v>7026</v>
      </c>
      <c r="F18" s="133"/>
      <c r="G18" s="133"/>
      <c r="H18" s="133">
        <v>668</v>
      </c>
      <c r="I18" s="133">
        <v>200</v>
      </c>
      <c r="J18" s="133">
        <v>898</v>
      </c>
      <c r="K18" s="133">
        <v>898</v>
      </c>
      <c r="L18" s="133">
        <v>1498</v>
      </c>
      <c r="M18" s="133">
        <v>898</v>
      </c>
      <c r="N18" s="133">
        <v>30</v>
      </c>
      <c r="O18" s="133">
        <v>1268</v>
      </c>
      <c r="P18" s="133"/>
      <c r="Q18" s="133">
        <v>668</v>
      </c>
    </row>
    <row r="19" spans="1:17">
      <c r="A19" s="133">
        <v>13</v>
      </c>
      <c r="B19" s="126" t="s">
        <v>378</v>
      </c>
      <c r="C19" s="127"/>
      <c r="D19" s="128" t="s">
        <v>530</v>
      </c>
      <c r="E19" s="131">
        <f t="shared" si="0"/>
        <v>90</v>
      </c>
      <c r="F19" s="129"/>
      <c r="G19" s="129"/>
      <c r="H19" s="129">
        <v>30</v>
      </c>
      <c r="I19" s="129"/>
      <c r="J19" s="129">
        <v>30</v>
      </c>
      <c r="K19" s="129"/>
      <c r="L19" s="129">
        <v>30</v>
      </c>
      <c r="M19" s="129"/>
      <c r="N19" s="129"/>
      <c r="O19" s="129"/>
      <c r="P19" s="129"/>
      <c r="Q19" s="129"/>
    </row>
    <row r="20" spans="1:17">
      <c r="A20" s="133">
        <v>14</v>
      </c>
      <c r="B20" s="126" t="s">
        <v>397</v>
      </c>
      <c r="C20" s="127"/>
      <c r="D20" s="128" t="s">
        <v>503</v>
      </c>
      <c r="E20" s="131">
        <f t="shared" si="0"/>
        <v>50</v>
      </c>
      <c r="F20" s="129"/>
      <c r="G20" s="129">
        <v>5</v>
      </c>
      <c r="H20" s="129">
        <v>5</v>
      </c>
      <c r="I20" s="129">
        <v>5</v>
      </c>
      <c r="J20" s="129">
        <v>5</v>
      </c>
      <c r="K20" s="129">
        <v>5</v>
      </c>
      <c r="L20" s="129">
        <v>5</v>
      </c>
      <c r="M20" s="129">
        <v>5</v>
      </c>
      <c r="N20" s="129">
        <v>5</v>
      </c>
      <c r="O20" s="129">
        <v>5</v>
      </c>
      <c r="P20" s="129">
        <v>5</v>
      </c>
      <c r="Q20" s="129"/>
    </row>
    <row r="21" spans="1:17">
      <c r="A21" s="133">
        <v>15</v>
      </c>
      <c r="B21" s="126" t="s">
        <v>398</v>
      </c>
      <c r="C21" s="127"/>
      <c r="D21" s="128" t="s">
        <v>503</v>
      </c>
      <c r="E21" s="131">
        <f t="shared" si="0"/>
        <v>300</v>
      </c>
      <c r="F21" s="129"/>
      <c r="G21" s="129"/>
      <c r="H21" s="129"/>
      <c r="I21" s="129">
        <v>50</v>
      </c>
      <c r="J21" s="129">
        <v>50</v>
      </c>
      <c r="K21" s="129">
        <v>50</v>
      </c>
      <c r="L21" s="129">
        <v>50</v>
      </c>
      <c r="M21" s="129">
        <v>50</v>
      </c>
      <c r="N21" s="129">
        <v>50</v>
      </c>
      <c r="O21" s="129"/>
      <c r="P21" s="129"/>
      <c r="Q21" s="129"/>
    </row>
    <row r="22" spans="1:17">
      <c r="A22" s="133">
        <v>16</v>
      </c>
      <c r="B22" s="126" t="s">
        <v>622</v>
      </c>
      <c r="C22" s="127"/>
      <c r="D22" s="128" t="s">
        <v>503</v>
      </c>
      <c r="E22" s="131">
        <f t="shared" si="0"/>
        <v>78</v>
      </c>
      <c r="F22" s="129">
        <v>0</v>
      </c>
      <c r="G22" s="129">
        <v>9</v>
      </c>
      <c r="H22" s="129">
        <v>0</v>
      </c>
      <c r="I22" s="129">
        <v>0</v>
      </c>
      <c r="J22" s="129">
        <v>44</v>
      </c>
      <c r="K22" s="129">
        <v>0</v>
      </c>
      <c r="L22" s="129">
        <v>0</v>
      </c>
      <c r="M22" s="129">
        <v>12</v>
      </c>
      <c r="N22" s="129">
        <v>10</v>
      </c>
      <c r="O22" s="129">
        <v>0</v>
      </c>
      <c r="P22" s="129">
        <v>3</v>
      </c>
      <c r="Q22" s="129">
        <v>0</v>
      </c>
    </row>
    <row r="23" spans="1:17">
      <c r="A23" s="133">
        <v>17</v>
      </c>
      <c r="B23" s="126" t="s">
        <v>1653</v>
      </c>
      <c r="C23" s="127"/>
      <c r="D23" s="128" t="s">
        <v>503</v>
      </c>
      <c r="E23" s="131">
        <f t="shared" si="0"/>
        <v>24</v>
      </c>
      <c r="F23" s="129"/>
      <c r="G23" s="129">
        <v>8</v>
      </c>
      <c r="H23" s="129"/>
      <c r="I23" s="129"/>
      <c r="J23" s="129">
        <v>8</v>
      </c>
      <c r="K23" s="129"/>
      <c r="L23" s="129"/>
      <c r="M23" s="129"/>
      <c r="N23" s="129">
        <v>8</v>
      </c>
      <c r="O23" s="129"/>
      <c r="P23" s="129"/>
      <c r="Q23" s="129"/>
    </row>
    <row r="24" spans="1:17">
      <c r="A24" s="133">
        <v>18</v>
      </c>
      <c r="B24" s="126" t="s">
        <v>621</v>
      </c>
      <c r="C24" s="127"/>
      <c r="D24" s="131" t="s">
        <v>503</v>
      </c>
      <c r="E24" s="131">
        <f t="shared" si="0"/>
        <v>444</v>
      </c>
      <c r="F24" s="131"/>
      <c r="G24" s="131">
        <v>102</v>
      </c>
      <c r="H24" s="131"/>
      <c r="I24" s="131"/>
      <c r="J24" s="131">
        <v>162</v>
      </c>
      <c r="K24" s="131"/>
      <c r="L24" s="131"/>
      <c r="M24" s="131">
        <v>144</v>
      </c>
      <c r="N24" s="131"/>
      <c r="O24" s="131"/>
      <c r="P24" s="131">
        <v>36</v>
      </c>
      <c r="Q24" s="131"/>
    </row>
    <row r="25" spans="1:17">
      <c r="A25" s="133">
        <v>19</v>
      </c>
      <c r="B25" s="126" t="s">
        <v>620</v>
      </c>
      <c r="C25" s="127"/>
      <c r="D25" s="131" t="s">
        <v>503</v>
      </c>
      <c r="E25" s="131">
        <f t="shared" si="0"/>
        <v>98</v>
      </c>
      <c r="F25" s="131"/>
      <c r="G25" s="131">
        <v>17</v>
      </c>
      <c r="H25" s="131">
        <v>8</v>
      </c>
      <c r="I25" s="131"/>
      <c r="J25" s="131">
        <v>27</v>
      </c>
      <c r="K25" s="131"/>
      <c r="L25" s="131">
        <v>8</v>
      </c>
      <c r="M25" s="131">
        <v>24</v>
      </c>
      <c r="N25" s="131"/>
      <c r="O25" s="131">
        <v>8</v>
      </c>
      <c r="P25" s="131">
        <v>6</v>
      </c>
      <c r="Q25" s="131"/>
    </row>
    <row r="26" spans="1:17">
      <c r="A26" s="133">
        <v>20</v>
      </c>
      <c r="B26" s="126" t="s">
        <v>387</v>
      </c>
      <c r="C26" s="127"/>
      <c r="D26" s="131" t="s">
        <v>503</v>
      </c>
      <c r="E26" s="131">
        <f t="shared" si="0"/>
        <v>781</v>
      </c>
      <c r="F26" s="131">
        <v>0</v>
      </c>
      <c r="G26" s="131">
        <v>30</v>
      </c>
      <c r="H26" s="131">
        <v>210</v>
      </c>
      <c r="I26" s="131">
        <v>121</v>
      </c>
      <c r="J26" s="131">
        <v>110</v>
      </c>
      <c r="K26" s="131">
        <v>35</v>
      </c>
      <c r="L26" s="131">
        <v>60</v>
      </c>
      <c r="M26" s="131">
        <v>25</v>
      </c>
      <c r="N26" s="131">
        <v>0</v>
      </c>
      <c r="O26" s="131">
        <v>100</v>
      </c>
      <c r="P26" s="131">
        <v>90</v>
      </c>
      <c r="Q26" s="131">
        <v>0</v>
      </c>
    </row>
    <row r="27" spans="1:17">
      <c r="A27" s="133">
        <v>21</v>
      </c>
      <c r="B27" s="132" t="s">
        <v>619</v>
      </c>
      <c r="C27" s="127"/>
      <c r="D27" s="131" t="s">
        <v>503</v>
      </c>
      <c r="E27" s="131">
        <f t="shared" si="0"/>
        <v>335</v>
      </c>
      <c r="F27" s="131"/>
      <c r="G27" s="131">
        <v>35</v>
      </c>
      <c r="H27" s="131"/>
      <c r="I27" s="131"/>
      <c r="J27" s="131">
        <f>54+186</f>
        <v>240</v>
      </c>
      <c r="K27" s="131"/>
      <c r="L27" s="131"/>
      <c r="M27" s="131">
        <v>48</v>
      </c>
      <c r="N27" s="131"/>
      <c r="O27" s="131"/>
      <c r="P27" s="131">
        <v>12</v>
      </c>
      <c r="Q27" s="131"/>
    </row>
    <row r="28" spans="1:17">
      <c r="A28" s="133">
        <v>22</v>
      </c>
      <c r="B28" s="126" t="s">
        <v>410</v>
      </c>
      <c r="C28" s="127"/>
      <c r="D28" s="128" t="s">
        <v>503</v>
      </c>
      <c r="E28" s="131">
        <f t="shared" si="0"/>
        <v>250</v>
      </c>
      <c r="F28" s="129"/>
      <c r="G28" s="129"/>
      <c r="H28" s="129"/>
      <c r="I28" s="129"/>
      <c r="J28" s="129">
        <v>50</v>
      </c>
      <c r="K28" s="129">
        <v>50</v>
      </c>
      <c r="L28" s="129">
        <v>50</v>
      </c>
      <c r="M28" s="129">
        <v>50</v>
      </c>
      <c r="N28" s="129">
        <v>50</v>
      </c>
      <c r="O28" s="129"/>
      <c r="P28" s="129"/>
      <c r="Q28" s="129"/>
    </row>
    <row r="29" spans="1:17">
      <c r="A29" s="133">
        <v>23</v>
      </c>
      <c r="B29" s="126" t="s">
        <v>409</v>
      </c>
      <c r="C29" s="127"/>
      <c r="D29" s="128" t="s">
        <v>615</v>
      </c>
      <c r="E29" s="131">
        <f t="shared" si="0"/>
        <v>5</v>
      </c>
      <c r="F29" s="129"/>
      <c r="G29" s="129"/>
      <c r="H29" s="129"/>
      <c r="I29" s="129">
        <v>1</v>
      </c>
      <c r="J29" s="129">
        <v>1</v>
      </c>
      <c r="K29" s="129">
        <v>1</v>
      </c>
      <c r="L29" s="129">
        <v>1</v>
      </c>
      <c r="M29" s="129">
        <v>1</v>
      </c>
      <c r="N29" s="129"/>
      <c r="O29" s="129"/>
      <c r="P29" s="129"/>
      <c r="Q29" s="129"/>
    </row>
    <row r="30" spans="1:17">
      <c r="A30" s="133">
        <v>24</v>
      </c>
      <c r="B30" s="126" t="s">
        <v>383</v>
      </c>
      <c r="C30" s="127"/>
      <c r="D30" s="128" t="s">
        <v>408</v>
      </c>
      <c r="E30" s="131">
        <f t="shared" si="0"/>
        <v>5260</v>
      </c>
      <c r="F30" s="129">
        <v>500</v>
      </c>
      <c r="G30" s="129">
        <v>501</v>
      </c>
      <c r="H30" s="129">
        <v>401</v>
      </c>
      <c r="I30" s="129">
        <v>401</v>
      </c>
      <c r="J30" s="129">
        <v>451</v>
      </c>
      <c r="K30" s="129">
        <v>401</v>
      </c>
      <c r="L30" s="129">
        <v>451</v>
      </c>
      <c r="M30" s="129">
        <v>451</v>
      </c>
      <c r="N30" s="129">
        <v>401</v>
      </c>
      <c r="O30" s="129">
        <v>401</v>
      </c>
      <c r="P30" s="129">
        <v>401</v>
      </c>
      <c r="Q30" s="129">
        <v>500</v>
      </c>
    </row>
    <row r="31" spans="1:17">
      <c r="A31" s="133">
        <v>25</v>
      </c>
      <c r="B31" s="126" t="s">
        <v>407</v>
      </c>
      <c r="C31" s="127"/>
      <c r="D31" s="128" t="s">
        <v>616</v>
      </c>
      <c r="E31" s="131">
        <f t="shared" si="0"/>
        <v>20</v>
      </c>
      <c r="F31" s="129"/>
      <c r="G31" s="129">
        <v>1</v>
      </c>
      <c r="H31" s="129">
        <v>1</v>
      </c>
      <c r="I31" s="129">
        <v>1</v>
      </c>
      <c r="J31" s="129">
        <v>1</v>
      </c>
      <c r="K31" s="129">
        <v>1</v>
      </c>
      <c r="L31" s="129">
        <v>11</v>
      </c>
      <c r="M31" s="129">
        <v>1</v>
      </c>
      <c r="N31" s="129">
        <v>1</v>
      </c>
      <c r="O31" s="129">
        <v>1</v>
      </c>
      <c r="P31" s="129">
        <v>1</v>
      </c>
      <c r="Q31" s="129"/>
    </row>
    <row r="32" spans="1:17">
      <c r="A32" s="133">
        <v>26</v>
      </c>
      <c r="B32" s="126" t="s">
        <v>406</v>
      </c>
      <c r="C32" s="127"/>
      <c r="D32" s="128" t="s">
        <v>616</v>
      </c>
      <c r="E32" s="131">
        <f t="shared" si="0"/>
        <v>10</v>
      </c>
      <c r="F32" s="129"/>
      <c r="G32" s="129">
        <v>1</v>
      </c>
      <c r="H32" s="129">
        <v>1</v>
      </c>
      <c r="I32" s="129">
        <v>1</v>
      </c>
      <c r="J32" s="129">
        <v>1</v>
      </c>
      <c r="K32" s="129">
        <v>1</v>
      </c>
      <c r="L32" s="129">
        <v>1</v>
      </c>
      <c r="M32" s="129">
        <v>1</v>
      </c>
      <c r="N32" s="129">
        <v>1</v>
      </c>
      <c r="O32" s="129">
        <v>1</v>
      </c>
      <c r="P32" s="129">
        <v>1</v>
      </c>
      <c r="Q32" s="129"/>
    </row>
    <row r="33" spans="1:18" s="118" customFormat="1">
      <c r="A33" s="133">
        <v>27</v>
      </c>
      <c r="B33" s="126" t="s">
        <v>404</v>
      </c>
      <c r="C33" s="160" t="s">
        <v>385</v>
      </c>
      <c r="D33" s="134" t="s">
        <v>545</v>
      </c>
      <c r="E33" s="199">
        <f t="shared" si="0"/>
        <v>18</v>
      </c>
      <c r="F33" s="133"/>
      <c r="G33" s="133"/>
      <c r="H33" s="133"/>
      <c r="I33" s="133"/>
      <c r="J33" s="133"/>
      <c r="K33" s="133"/>
      <c r="L33" s="133"/>
      <c r="M33" s="133">
        <v>18</v>
      </c>
      <c r="N33" s="133"/>
      <c r="O33" s="133"/>
      <c r="P33" s="133"/>
      <c r="Q33" s="133"/>
    </row>
    <row r="34" spans="1:18">
      <c r="A34" s="133">
        <v>28</v>
      </c>
      <c r="B34" s="126" t="s">
        <v>405</v>
      </c>
      <c r="C34" s="127"/>
      <c r="D34" s="128" t="s">
        <v>616</v>
      </c>
      <c r="E34" s="131">
        <f t="shared" si="0"/>
        <v>60</v>
      </c>
      <c r="F34" s="129"/>
      <c r="G34" s="129">
        <v>10</v>
      </c>
      <c r="H34" s="129"/>
      <c r="I34" s="129">
        <v>10</v>
      </c>
      <c r="J34" s="129"/>
      <c r="K34" s="129">
        <v>10</v>
      </c>
      <c r="L34" s="129"/>
      <c r="M34" s="129">
        <v>10</v>
      </c>
      <c r="N34" s="129"/>
      <c r="O34" s="129">
        <v>10</v>
      </c>
      <c r="P34" s="129"/>
      <c r="Q34" s="129">
        <v>10</v>
      </c>
    </row>
    <row r="35" spans="1:18">
      <c r="A35" s="133">
        <v>29</v>
      </c>
      <c r="B35" s="126" t="s">
        <v>379</v>
      </c>
      <c r="C35" s="127"/>
      <c r="D35" s="128" t="s">
        <v>6</v>
      </c>
      <c r="E35" s="131">
        <f t="shared" si="0"/>
        <v>730</v>
      </c>
      <c r="F35" s="129">
        <v>5</v>
      </c>
      <c r="G35" s="129">
        <v>95</v>
      </c>
      <c r="H35" s="129">
        <v>35</v>
      </c>
      <c r="I35" s="129">
        <v>5</v>
      </c>
      <c r="J35" s="129">
        <v>400</v>
      </c>
      <c r="K35" s="129">
        <v>5</v>
      </c>
      <c r="L35" s="129">
        <v>35</v>
      </c>
      <c r="M35" s="129">
        <v>110</v>
      </c>
      <c r="N35" s="129">
        <v>5</v>
      </c>
      <c r="O35" s="129">
        <v>5</v>
      </c>
      <c r="P35" s="129">
        <v>30</v>
      </c>
      <c r="Q35" s="129"/>
    </row>
    <row r="36" spans="1:18">
      <c r="A36" s="133">
        <v>30</v>
      </c>
      <c r="B36" s="126" t="s">
        <v>402</v>
      </c>
      <c r="C36" s="127"/>
      <c r="D36" s="128" t="s">
        <v>615</v>
      </c>
      <c r="E36" s="131">
        <f>SUM(F36:Q36)</f>
        <v>6</v>
      </c>
      <c r="F36" s="129"/>
      <c r="G36" s="129">
        <v>1</v>
      </c>
      <c r="H36" s="129"/>
      <c r="I36" s="129">
        <v>1</v>
      </c>
      <c r="J36" s="129"/>
      <c r="K36" s="129">
        <v>1</v>
      </c>
      <c r="L36" s="129"/>
      <c r="M36" s="129">
        <v>1</v>
      </c>
      <c r="N36" s="129"/>
      <c r="O36" s="129">
        <v>1</v>
      </c>
      <c r="P36" s="129"/>
      <c r="Q36" s="129">
        <v>1</v>
      </c>
    </row>
    <row r="37" spans="1:18" s="118" customFormat="1">
      <c r="A37" s="133">
        <v>31</v>
      </c>
      <c r="B37" s="126" t="s">
        <v>388</v>
      </c>
      <c r="C37" s="160"/>
      <c r="D37" s="134" t="s">
        <v>503</v>
      </c>
      <c r="E37" s="131">
        <f>SUM(F37:Q37)</f>
        <v>11400</v>
      </c>
      <c r="F37" s="199">
        <v>850</v>
      </c>
      <c r="G37" s="199">
        <v>700</v>
      </c>
      <c r="H37" s="199">
        <v>650</v>
      </c>
      <c r="I37" s="199">
        <v>800</v>
      </c>
      <c r="J37" s="199">
        <v>1350</v>
      </c>
      <c r="K37" s="199">
        <v>1350</v>
      </c>
      <c r="L37" s="199">
        <v>1350</v>
      </c>
      <c r="M37" s="199">
        <v>1050</v>
      </c>
      <c r="N37" s="199">
        <v>850</v>
      </c>
      <c r="O37" s="199">
        <v>800</v>
      </c>
      <c r="P37" s="199">
        <v>1050</v>
      </c>
      <c r="Q37" s="199">
        <v>600</v>
      </c>
    </row>
    <row r="38" spans="1:18" s="118" customFormat="1">
      <c r="A38" s="133">
        <v>32</v>
      </c>
      <c r="B38" s="126" t="s">
        <v>401</v>
      </c>
      <c r="C38" s="160"/>
      <c r="D38" s="134" t="s">
        <v>503</v>
      </c>
      <c r="E38" s="199">
        <f t="shared" si="0"/>
        <v>100</v>
      </c>
      <c r="F38" s="133"/>
      <c r="G38" s="133"/>
      <c r="H38" s="133"/>
      <c r="I38" s="133"/>
      <c r="J38" s="133">
        <v>20</v>
      </c>
      <c r="K38" s="133">
        <v>20</v>
      </c>
      <c r="L38" s="133">
        <v>20</v>
      </c>
      <c r="M38" s="133">
        <v>20</v>
      </c>
      <c r="N38" s="133">
        <v>20</v>
      </c>
      <c r="O38" s="133"/>
      <c r="P38" s="133"/>
      <c r="Q38" s="133"/>
    </row>
    <row r="39" spans="1:18">
      <c r="A39" s="133">
        <v>33</v>
      </c>
      <c r="B39" s="126" t="s">
        <v>386</v>
      </c>
      <c r="C39" s="127"/>
      <c r="D39" s="128" t="s">
        <v>503</v>
      </c>
      <c r="E39" s="131">
        <f t="shared" si="0"/>
        <v>10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5</v>
      </c>
      <c r="L39" s="129">
        <v>5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</row>
    <row r="40" spans="1:18">
      <c r="A40" s="133">
        <v>34</v>
      </c>
      <c r="B40" s="126" t="s">
        <v>384</v>
      </c>
      <c r="C40" s="130"/>
      <c r="D40" s="128" t="s">
        <v>617</v>
      </c>
      <c r="E40" s="131">
        <f t="shared" si="0"/>
        <v>72</v>
      </c>
      <c r="F40" s="129">
        <v>24</v>
      </c>
      <c r="G40" s="129"/>
      <c r="H40" s="129"/>
      <c r="I40" s="129">
        <v>24</v>
      </c>
      <c r="J40" s="129"/>
      <c r="K40" s="129"/>
      <c r="L40" s="129"/>
      <c r="M40" s="129"/>
      <c r="N40" s="129"/>
      <c r="O40" s="129">
        <v>24</v>
      </c>
      <c r="P40" s="129"/>
      <c r="Q40" s="129"/>
    </row>
    <row r="41" spans="1:18">
      <c r="A41" s="133">
        <v>35</v>
      </c>
      <c r="B41" s="126" t="s">
        <v>399</v>
      </c>
      <c r="C41" s="130"/>
      <c r="D41" s="128" t="s">
        <v>530</v>
      </c>
      <c r="E41" s="131">
        <f t="shared" si="0"/>
        <v>18</v>
      </c>
      <c r="F41" s="129">
        <v>1.5</v>
      </c>
      <c r="G41" s="129">
        <v>1.5</v>
      </c>
      <c r="H41" s="129">
        <v>1.5</v>
      </c>
      <c r="I41" s="129">
        <v>1.5</v>
      </c>
      <c r="J41" s="129">
        <v>1.5</v>
      </c>
      <c r="K41" s="129">
        <v>1.5</v>
      </c>
      <c r="L41" s="129">
        <v>1.5</v>
      </c>
      <c r="M41" s="129">
        <v>1.5</v>
      </c>
      <c r="N41" s="129">
        <v>1.5</v>
      </c>
      <c r="O41" s="129">
        <v>1.5</v>
      </c>
      <c r="P41" s="129">
        <v>1.5</v>
      </c>
      <c r="Q41" s="129">
        <v>1.5</v>
      </c>
    </row>
    <row r="42" spans="1:18">
      <c r="A42" s="133">
        <v>36</v>
      </c>
      <c r="B42" s="135" t="s">
        <v>400</v>
      </c>
      <c r="C42" s="136"/>
      <c r="D42" s="137" t="s">
        <v>530</v>
      </c>
      <c r="E42" s="201">
        <f t="shared" si="0"/>
        <v>16.8</v>
      </c>
      <c r="F42" s="138">
        <v>1</v>
      </c>
      <c r="G42" s="138">
        <v>1</v>
      </c>
      <c r="H42" s="138">
        <v>1.5</v>
      </c>
      <c r="I42" s="138">
        <v>1</v>
      </c>
      <c r="J42" s="138">
        <v>1.9</v>
      </c>
      <c r="K42" s="138">
        <v>1</v>
      </c>
      <c r="L42" s="138">
        <v>3</v>
      </c>
      <c r="M42" s="138">
        <v>1</v>
      </c>
      <c r="N42" s="138">
        <v>1.5</v>
      </c>
      <c r="O42" s="138">
        <v>1</v>
      </c>
      <c r="P42" s="138">
        <v>1.9</v>
      </c>
      <c r="Q42" s="138">
        <v>1</v>
      </c>
    </row>
    <row r="43" spans="1:18" s="5" customFormat="1" ht="18.75">
      <c r="A43" s="461" t="s">
        <v>529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39"/>
    </row>
    <row r="44" spans="1:18" s="5" customFormat="1" ht="18.75">
      <c r="A44" s="196"/>
      <c r="B44" s="197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9"/>
    </row>
    <row r="45" spans="1:18" s="5" customFormat="1" ht="18.75">
      <c r="A45" s="33" t="s">
        <v>511</v>
      </c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8" s="5" customFormat="1" ht="18.75">
      <c r="A46" s="427" t="s">
        <v>504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12"/>
    </row>
    <row r="47" spans="1:18" s="5" customFormat="1" ht="18.75">
      <c r="A47" s="35"/>
      <c r="B47" s="35"/>
      <c r="C47" s="35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8" ht="18.75">
      <c r="A48" s="33" t="s">
        <v>515</v>
      </c>
      <c r="B48" s="27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5"/>
    </row>
    <row r="49" spans="1:18" ht="18.75" customHeight="1">
      <c r="A49" s="27"/>
      <c r="B49" s="422" t="s">
        <v>485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5"/>
    </row>
    <row r="50" spans="1:18" ht="18.75">
      <c r="A50" s="27"/>
      <c r="B50" s="426" t="s">
        <v>508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13"/>
    </row>
    <row r="51" spans="1:18" ht="18.75">
      <c r="A51" s="27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5"/>
    </row>
    <row r="52" spans="1:18" ht="18.75">
      <c r="A52" s="33" t="s">
        <v>512</v>
      </c>
      <c r="B52" s="27"/>
      <c r="C52" s="27"/>
      <c r="D52" s="2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5"/>
    </row>
    <row r="53" spans="1:18" ht="18.75">
      <c r="A53" s="27"/>
      <c r="B53" s="27" t="s">
        <v>509</v>
      </c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5"/>
    </row>
    <row r="54" spans="1:18" ht="18.75">
      <c r="A54" s="27"/>
      <c r="B54" s="27" t="s">
        <v>495</v>
      </c>
      <c r="C54" s="27"/>
      <c r="D54" s="27"/>
      <c r="E54" s="29"/>
      <c r="F54" s="29"/>
      <c r="G54" s="29"/>
      <c r="H54" s="29"/>
      <c r="I54" s="29"/>
      <c r="J54" s="38"/>
      <c r="K54" s="29"/>
      <c r="L54" s="29"/>
      <c r="M54" s="29"/>
      <c r="N54" s="29"/>
      <c r="O54" s="29"/>
      <c r="P54" s="29"/>
      <c r="Q54" s="29"/>
      <c r="R54" s="5"/>
    </row>
    <row r="55" spans="1:18" ht="18.75">
      <c r="A55" s="27"/>
      <c r="B55" s="38" t="s">
        <v>510</v>
      </c>
      <c r="C55" s="29"/>
      <c r="D55" s="29"/>
      <c r="E55" s="29"/>
      <c r="F55" s="29"/>
      <c r="G55" s="29"/>
      <c r="H55" s="29"/>
      <c r="I55" s="29"/>
      <c r="J55" s="27"/>
      <c r="K55" s="27"/>
      <c r="L55" s="27"/>
      <c r="M55" s="27"/>
      <c r="N55" s="27"/>
      <c r="O55" s="29"/>
      <c r="P55" s="29"/>
      <c r="Q55" s="29"/>
      <c r="R55" s="5"/>
    </row>
    <row r="56" spans="1:18" ht="18.75">
      <c r="A56" s="27"/>
      <c r="B56" s="27"/>
      <c r="C56" s="27"/>
      <c r="D56" s="27"/>
      <c r="E56" s="29"/>
      <c r="F56" s="29"/>
      <c r="G56" s="29"/>
      <c r="H56" s="29"/>
      <c r="I56" s="29"/>
      <c r="J56" s="38"/>
      <c r="K56" s="29"/>
      <c r="L56" s="29"/>
      <c r="M56" s="29"/>
      <c r="N56" s="29"/>
      <c r="O56" s="29"/>
      <c r="P56" s="29"/>
      <c r="Q56" s="29"/>
      <c r="R56" s="5"/>
    </row>
    <row r="57" spans="1:18" ht="18.75">
      <c r="A57" s="33" t="s">
        <v>513</v>
      </c>
      <c r="B57" s="27"/>
      <c r="C57" s="27"/>
      <c r="D57" s="2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5"/>
    </row>
    <row r="58" spans="1:18" ht="18.75">
      <c r="A58" s="27"/>
      <c r="B58" s="422" t="s">
        <v>507</v>
      </c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5"/>
    </row>
    <row r="59" spans="1:18" ht="18.75">
      <c r="A59" s="27"/>
      <c r="B59" s="27"/>
      <c r="C59" s="27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5"/>
    </row>
    <row r="60" spans="1:18" ht="18.75">
      <c r="A60" s="33" t="s">
        <v>514</v>
      </c>
      <c r="B60" s="27"/>
      <c r="C60" s="27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5"/>
    </row>
    <row r="61" spans="1:18" ht="18.75">
      <c r="A61" s="27"/>
      <c r="B61" s="27" t="s">
        <v>492</v>
      </c>
      <c r="C61" s="27"/>
      <c r="D61" s="2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5"/>
    </row>
    <row r="62" spans="1:18" ht="18.75">
      <c r="A62" s="27"/>
      <c r="B62" s="27" t="s">
        <v>494</v>
      </c>
      <c r="C62" s="27"/>
      <c r="D62" s="2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5"/>
    </row>
    <row r="63" spans="1:18" ht="18.75">
      <c r="A63" s="27"/>
      <c r="B63" s="27" t="s">
        <v>493</v>
      </c>
      <c r="C63" s="27"/>
      <c r="D63" s="2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</row>
    <row r="64" spans="1:18" ht="18.75">
      <c r="A64" s="27"/>
      <c r="B64" s="27"/>
      <c r="C64" s="27"/>
      <c r="D64" s="2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5"/>
    </row>
    <row r="65" spans="1:18" ht="18.75">
      <c r="A65" s="5"/>
      <c r="B65" s="5"/>
      <c r="C65" s="5"/>
      <c r="D65" s="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5"/>
    </row>
    <row r="66" spans="1:18" ht="18.75">
      <c r="A66" s="485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1:18" ht="18.75">
      <c r="A67" s="5"/>
      <c r="B67" s="5"/>
      <c r="C67" s="5"/>
      <c r="D67" s="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5"/>
    </row>
    <row r="68" spans="1:18" ht="18.75">
      <c r="A68" s="5"/>
      <c r="B68" s="5"/>
      <c r="C68" s="5"/>
      <c r="D68" s="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5"/>
    </row>
  </sheetData>
  <mergeCells count="17">
    <mergeCell ref="A2:Q2"/>
    <mergeCell ref="I5:K5"/>
    <mergeCell ref="L5:N5"/>
    <mergeCell ref="O5:Q5"/>
    <mergeCell ref="B50:Q50"/>
    <mergeCell ref="B49:Q49"/>
    <mergeCell ref="A46:Q46"/>
    <mergeCell ref="A43:Q43"/>
    <mergeCell ref="B58:Q58"/>
    <mergeCell ref="A66:R66"/>
    <mergeCell ref="A3:Q3"/>
    <mergeCell ref="A5:A6"/>
    <mergeCell ref="B5:B6"/>
    <mergeCell ref="C5:C6"/>
    <mergeCell ref="D5:D6"/>
    <mergeCell ref="E5:E6"/>
    <mergeCell ref="F5:H5"/>
  </mergeCells>
  <phoneticPr fontId="14" type="noConversion"/>
  <pageMargins left="0.74803149606299213" right="0.74803149606299213" top="0.51181102362204722" bottom="0.15748031496062992" header="0.51181102362204722" footer="0.15748031496062992"/>
  <pageSetup paperSize="9" scale="74" fitToHeight="2" orientation="landscape" verticalDpi="300" r:id="rId1"/>
  <headerFooter alignWithMargins="0"/>
  <ignoredErrors>
    <ignoredError sqref="E7:E12 E36:E42 E31:E34 E24:E25 E16:E21 E27:E29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1"/>
  <sheetViews>
    <sheetView view="pageBreakPreview" zoomScale="85" zoomScaleSheetLayoutView="85" workbookViewId="0">
      <selection activeCell="V25" sqref="V25"/>
    </sheetView>
  </sheetViews>
  <sheetFormatPr defaultRowHeight="12.75"/>
  <cols>
    <col min="1" max="1" width="8.140625" style="18" customWidth="1"/>
    <col min="2" max="2" width="47.285156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17" width="5.28515625" style="2" customWidth="1"/>
    <col min="18" max="18" width="2.42578125" style="1" customWidth="1"/>
    <col min="19" max="19" width="9.5703125" style="1" customWidth="1"/>
    <col min="20" max="20" width="1.7109375" style="1" hidden="1" customWidth="1"/>
    <col min="21" max="21" width="9.140625" style="1" hidden="1" customWidth="1"/>
    <col min="22" max="16384" width="9.140625" style="1"/>
  </cols>
  <sheetData>
    <row r="1" spans="1:21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</row>
    <row r="2" spans="1:21" s="8" customFormat="1" ht="24.75" customHeight="1">
      <c r="A2" s="433" t="s">
        <v>1963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  <c r="T2" s="7"/>
      <c r="U2" s="7"/>
    </row>
    <row r="3" spans="1:21" s="5" customFormat="1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21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50.25" customHeight="1">
      <c r="A5" s="434" t="s">
        <v>483</v>
      </c>
      <c r="B5" s="436" t="s">
        <v>403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1" ht="52.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1">
      <c r="A7" s="298">
        <v>1</v>
      </c>
      <c r="B7" s="299"/>
      <c r="C7" s="230"/>
      <c r="D7" s="174" t="s">
        <v>530</v>
      </c>
      <c r="E7" s="24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:21">
      <c r="A8" s="300">
        <v>2</v>
      </c>
      <c r="B8" s="301"/>
      <c r="C8" s="232"/>
      <c r="D8" s="130" t="s">
        <v>530</v>
      </c>
      <c r="E8" s="248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</row>
    <row r="9" spans="1:21">
      <c r="A9" s="300">
        <v>3</v>
      </c>
      <c r="B9" s="301"/>
      <c r="C9" s="232"/>
      <c r="D9" s="130" t="s">
        <v>530</v>
      </c>
      <c r="E9" s="248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</row>
    <row r="10" spans="1:21">
      <c r="A10" s="300">
        <v>4</v>
      </c>
      <c r="B10" s="301"/>
      <c r="C10" s="232"/>
      <c r="D10" s="130" t="s">
        <v>530</v>
      </c>
      <c r="E10" s="248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</row>
    <row r="11" spans="1:21">
      <c r="A11" s="300">
        <v>5</v>
      </c>
      <c r="B11" s="301"/>
      <c r="C11" s="232"/>
      <c r="D11" s="130" t="s">
        <v>530</v>
      </c>
      <c r="E11" s="248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</row>
    <row r="12" spans="1:21">
      <c r="A12" s="300">
        <v>6</v>
      </c>
      <c r="B12" s="301"/>
      <c r="C12" s="232"/>
      <c r="D12" s="130" t="s">
        <v>545</v>
      </c>
      <c r="E12" s="248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</row>
    <row r="13" spans="1:21">
      <c r="A13" s="300">
        <v>7</v>
      </c>
      <c r="B13" s="301"/>
      <c r="C13" s="232"/>
      <c r="D13" s="130" t="s">
        <v>530</v>
      </c>
      <c r="E13" s="248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</row>
    <row r="14" spans="1:21">
      <c r="A14" s="300">
        <v>8</v>
      </c>
      <c r="B14" s="252"/>
      <c r="C14" s="253"/>
      <c r="D14" s="157" t="s">
        <v>530</v>
      </c>
      <c r="E14" s="248"/>
      <c r="F14" s="254"/>
      <c r="G14" s="131"/>
      <c r="H14" s="157"/>
      <c r="I14" s="157"/>
      <c r="J14" s="255"/>
      <c r="K14" s="255"/>
      <c r="L14" s="255"/>
      <c r="M14" s="255"/>
      <c r="N14" s="255"/>
      <c r="O14" s="255"/>
      <c r="P14" s="255"/>
      <c r="Q14" s="255"/>
    </row>
    <row r="15" spans="1:21">
      <c r="A15" s="300">
        <v>9</v>
      </c>
      <c r="B15" s="159"/>
      <c r="C15" s="127"/>
      <c r="D15" s="133" t="s">
        <v>530</v>
      </c>
      <c r="E15" s="248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21">
      <c r="A16" s="300">
        <v>10</v>
      </c>
      <c r="B16" s="303"/>
      <c r="C16" s="234"/>
      <c r="D16" s="136" t="s">
        <v>530</v>
      </c>
      <c r="E16" s="248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</row>
    <row r="17" spans="1:19" s="297" customFormat="1" ht="15.75">
      <c r="A17" s="494" t="s">
        <v>120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</row>
    <row r="18" spans="1:19" ht="18.75">
      <c r="A18" s="19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5"/>
    </row>
    <row r="19" spans="1:19" ht="18.75" customHeight="1">
      <c r="A19" s="33" t="s">
        <v>511</v>
      </c>
      <c r="B19" s="27"/>
      <c r="C19" s="27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2"/>
    </row>
    <row r="20" spans="1:19" ht="18.75">
      <c r="A20" s="427" t="s">
        <v>504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5"/>
    </row>
    <row r="21" spans="1:19" ht="18.75">
      <c r="A21" s="35"/>
      <c r="B21" s="35"/>
      <c r="C21" s="3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5"/>
    </row>
    <row r="22" spans="1:19" ht="18.75" customHeight="1">
      <c r="A22" s="33" t="s">
        <v>515</v>
      </c>
      <c r="B22" s="27"/>
      <c r="C22" s="27"/>
      <c r="D22" s="2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5"/>
    </row>
    <row r="23" spans="1:19" ht="18.75" customHeight="1">
      <c r="A23" s="27"/>
      <c r="B23" s="422" t="s">
        <v>485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13"/>
    </row>
    <row r="24" spans="1:19" s="5" customFormat="1" ht="18.75">
      <c r="A24" s="27"/>
      <c r="B24" s="426" t="s">
        <v>508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</row>
    <row r="25" spans="1:19" s="5" customFormat="1" ht="55.5" customHeight="1">
      <c r="A25" s="27"/>
      <c r="B25" s="35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12"/>
    </row>
    <row r="26" spans="1:19" s="5" customFormat="1" ht="18.75">
      <c r="A26" s="33" t="s">
        <v>512</v>
      </c>
      <c r="B26" s="27"/>
      <c r="C26" s="27"/>
      <c r="D26" s="2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9" s="5" customFormat="1" ht="18.75">
      <c r="A27" s="27"/>
      <c r="B27" s="27" t="s">
        <v>509</v>
      </c>
      <c r="C27" s="27"/>
      <c r="D27" s="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9" s="5" customFormat="1" ht="33.75" customHeight="1">
      <c r="A28" s="27"/>
      <c r="B28" s="27" t="s">
        <v>495</v>
      </c>
      <c r="C28" s="27"/>
      <c r="D28" s="27"/>
      <c r="E28" s="29"/>
      <c r="F28" s="29"/>
      <c r="G28" s="29"/>
      <c r="H28" s="29"/>
      <c r="I28" s="29"/>
      <c r="J28" s="38"/>
      <c r="K28" s="29"/>
      <c r="L28" s="29"/>
      <c r="M28" s="29"/>
      <c r="N28" s="29"/>
      <c r="O28" s="29"/>
      <c r="P28" s="29"/>
      <c r="Q28" s="29"/>
    </row>
    <row r="29" spans="1:19" s="5" customFormat="1" ht="39.75" customHeight="1">
      <c r="A29" s="27"/>
      <c r="B29" s="38" t="s">
        <v>510</v>
      </c>
      <c r="C29" s="29"/>
      <c r="D29" s="29"/>
      <c r="E29" s="29"/>
      <c r="F29" s="29"/>
      <c r="G29" s="29"/>
      <c r="H29" s="29"/>
      <c r="I29" s="29"/>
      <c r="J29" s="27"/>
      <c r="K29" s="27"/>
      <c r="L29" s="27"/>
      <c r="M29" s="27"/>
      <c r="N29" s="27"/>
      <c r="O29" s="29"/>
      <c r="P29" s="29"/>
      <c r="Q29" s="29"/>
    </row>
    <row r="30" spans="1:19" s="5" customFormat="1" ht="18.75">
      <c r="A30" s="27"/>
      <c r="B30" s="27"/>
      <c r="C30" s="27"/>
      <c r="D30" s="27"/>
      <c r="E30" s="29"/>
      <c r="F30" s="29"/>
      <c r="G30" s="29"/>
      <c r="H30" s="29"/>
      <c r="I30" s="29"/>
      <c r="J30" s="38"/>
      <c r="K30" s="29"/>
      <c r="L30" s="29"/>
      <c r="M30" s="29"/>
      <c r="N30" s="29"/>
      <c r="O30" s="29"/>
      <c r="P30" s="29"/>
      <c r="Q30" s="29"/>
    </row>
    <row r="31" spans="1:19" s="5" customFormat="1" ht="18.75" customHeight="1">
      <c r="A31" s="33" t="s">
        <v>513</v>
      </c>
      <c r="B31" s="27"/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9" s="5" customFormat="1" ht="18.75">
      <c r="A32" s="27"/>
      <c r="B32" s="422" t="s">
        <v>507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</row>
    <row r="33" spans="1:18" s="5" customFormat="1" ht="24" customHeight="1">
      <c r="A33" s="27"/>
      <c r="B33" s="27"/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8" s="5" customFormat="1" ht="18.75">
      <c r="A34" s="33" t="s">
        <v>514</v>
      </c>
      <c r="B34" s="27"/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8" s="5" customFormat="1" ht="18.75">
      <c r="A35" s="27"/>
      <c r="B35" s="27" t="s">
        <v>492</v>
      </c>
      <c r="C35" s="27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8" s="5" customFormat="1" ht="18.75">
      <c r="A36" s="27"/>
      <c r="B36" s="27" t="s">
        <v>494</v>
      </c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8" s="5" customFormat="1" ht="38.25" customHeight="1">
      <c r="A37" s="27"/>
      <c r="B37" s="27" t="s">
        <v>493</v>
      </c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8" s="5" customFormat="1" ht="18.75">
      <c r="A38" s="27"/>
      <c r="B38" s="27"/>
      <c r="C38" s="27"/>
      <c r="D38" s="2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8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39"/>
    </row>
    <row r="40" spans="1:18" s="5" customFormat="1" ht="18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8" s="5" customFormat="1" ht="18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8" s="5" customFormat="1" ht="18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8" s="5" customFormat="1" ht="18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8" s="5" customFormat="1" ht="18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8" s="5" customFormat="1" ht="18.7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39"/>
    </row>
    <row r="46" spans="1:18" s="5" customFormat="1" ht="18.7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8" s="5" customFormat="1" ht="18.75">
      <c r="A47" s="18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8" s="5" customFormat="1" ht="18.75">
      <c r="A48" s="18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9"/>
    </row>
    <row r="49" spans="1:17" s="5" customFormat="1" ht="18.75">
      <c r="A49" s="18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s="5" customFormat="1" ht="18.75">
      <c r="A50" s="18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5" customFormat="1" ht="18.75">
      <c r="A51" s="18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mergeCells count="16">
    <mergeCell ref="B24:Q24"/>
    <mergeCell ref="B32:Q32"/>
    <mergeCell ref="A20:Q20"/>
    <mergeCell ref="B23:Q23"/>
    <mergeCell ref="A2:Q2"/>
    <mergeCell ref="A3:Q3"/>
    <mergeCell ref="A17:Q17"/>
    <mergeCell ref="A5:A6"/>
    <mergeCell ref="B5:B6"/>
    <mergeCell ref="C5:C6"/>
    <mergeCell ref="D5:D6"/>
    <mergeCell ref="E5:E6"/>
    <mergeCell ref="F5:H5"/>
    <mergeCell ref="I5:K5"/>
    <mergeCell ref="L5:N5"/>
    <mergeCell ref="O5:Q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81"/>
  <sheetViews>
    <sheetView tabSelected="1" view="pageBreakPreview" zoomScale="75" zoomScaleNormal="85" zoomScaleSheetLayoutView="75" workbookViewId="0">
      <selection activeCell="T20" sqref="T20"/>
    </sheetView>
  </sheetViews>
  <sheetFormatPr defaultRowHeight="12.75"/>
  <cols>
    <col min="1" max="1" width="8.140625" style="18" customWidth="1"/>
    <col min="2" max="2" width="43.140625" style="1" customWidth="1"/>
    <col min="3" max="3" width="18.28515625" style="1" bestFit="1" customWidth="1"/>
    <col min="4" max="4" width="9.28515625" style="1" bestFit="1" customWidth="1"/>
    <col min="5" max="5" width="8.28515625" style="2" customWidth="1"/>
    <col min="6" max="6" width="8.7109375" style="2" bestFit="1" customWidth="1"/>
    <col min="7" max="7" width="7.85546875" style="2" customWidth="1"/>
    <col min="8" max="8" width="8.7109375" style="2" bestFit="1" customWidth="1"/>
    <col min="9" max="9" width="6.5703125" style="2" customWidth="1"/>
    <col min="10" max="10" width="6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23.25" customHeight="1">
      <c r="A2" s="433" t="s">
        <v>1964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</row>
    <row r="3" spans="1:19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24.75" customHeight="1">
      <c r="A5" s="434" t="s">
        <v>483</v>
      </c>
      <c r="B5" s="436" t="s">
        <v>403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9" ht="63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9">
      <c r="A7" s="152">
        <v>1</v>
      </c>
      <c r="B7" s="175" t="s">
        <v>1566</v>
      </c>
      <c r="C7" s="122"/>
      <c r="D7" s="152" t="s">
        <v>530</v>
      </c>
      <c r="E7" s="247">
        <f>SUM(F7:Q7)</f>
        <v>12</v>
      </c>
      <c r="F7" s="152"/>
      <c r="G7" s="152"/>
      <c r="H7" s="152">
        <v>5</v>
      </c>
      <c r="I7" s="152">
        <v>2</v>
      </c>
      <c r="J7" s="152"/>
      <c r="K7" s="152"/>
      <c r="L7" s="152"/>
      <c r="M7" s="152"/>
      <c r="N7" s="152">
        <v>5</v>
      </c>
      <c r="O7" s="152"/>
      <c r="P7" s="152"/>
      <c r="Q7" s="152"/>
    </row>
    <row r="8" spans="1:19">
      <c r="A8" s="133">
        <v>2</v>
      </c>
      <c r="B8" s="159" t="s">
        <v>1407</v>
      </c>
      <c r="C8" s="127"/>
      <c r="D8" s="133" t="s">
        <v>530</v>
      </c>
      <c r="E8" s="248">
        <f t="shared" ref="E8:E71" si="0">SUM(F8:Q8)</f>
        <v>65</v>
      </c>
      <c r="F8" s="133"/>
      <c r="G8" s="133">
        <v>45</v>
      </c>
      <c r="H8" s="133">
        <v>10</v>
      </c>
      <c r="I8" s="133"/>
      <c r="J8" s="133"/>
      <c r="K8" s="133"/>
      <c r="L8" s="133"/>
      <c r="M8" s="133"/>
      <c r="N8" s="133">
        <v>10</v>
      </c>
      <c r="O8" s="133"/>
      <c r="P8" s="133"/>
      <c r="Q8" s="133"/>
    </row>
    <row r="9" spans="1:19">
      <c r="A9" s="133">
        <v>3</v>
      </c>
      <c r="B9" s="205" t="s">
        <v>17</v>
      </c>
      <c r="C9" s="127"/>
      <c r="D9" s="206" t="s">
        <v>530</v>
      </c>
      <c r="E9" s="248">
        <f t="shared" si="0"/>
        <v>116</v>
      </c>
      <c r="F9" s="249">
        <v>10</v>
      </c>
      <c r="G9" s="249">
        <v>10</v>
      </c>
      <c r="H9" s="249">
        <v>10</v>
      </c>
      <c r="I9" s="249">
        <v>10</v>
      </c>
      <c r="J9" s="249">
        <v>10</v>
      </c>
      <c r="K9" s="249">
        <v>10</v>
      </c>
      <c r="L9" s="249">
        <v>10</v>
      </c>
      <c r="M9" s="249">
        <v>10</v>
      </c>
      <c r="N9" s="249">
        <v>10</v>
      </c>
      <c r="O9" s="249">
        <v>10</v>
      </c>
      <c r="P9" s="249">
        <v>10</v>
      </c>
      <c r="Q9" s="249">
        <v>6</v>
      </c>
    </row>
    <row r="10" spans="1:19">
      <c r="A10" s="133">
        <v>4</v>
      </c>
      <c r="B10" s="159" t="s">
        <v>1628</v>
      </c>
      <c r="C10" s="127"/>
      <c r="D10" s="133" t="s">
        <v>530</v>
      </c>
      <c r="E10" s="248">
        <f t="shared" si="0"/>
        <v>24</v>
      </c>
      <c r="F10" s="133"/>
      <c r="G10" s="133">
        <v>6</v>
      </c>
      <c r="H10" s="133"/>
      <c r="I10" s="133"/>
      <c r="J10" s="133">
        <v>6</v>
      </c>
      <c r="K10" s="133"/>
      <c r="L10" s="133"/>
      <c r="M10" s="133">
        <v>6</v>
      </c>
      <c r="N10" s="133"/>
      <c r="O10" s="133"/>
      <c r="P10" s="133">
        <v>6</v>
      </c>
      <c r="Q10" s="133"/>
    </row>
    <row r="11" spans="1:19">
      <c r="A11" s="133">
        <v>5</v>
      </c>
      <c r="B11" s="159" t="s">
        <v>1633</v>
      </c>
      <c r="C11" s="127"/>
      <c r="D11" s="133" t="s">
        <v>530</v>
      </c>
      <c r="E11" s="248">
        <f t="shared" si="0"/>
        <v>1</v>
      </c>
      <c r="F11" s="133"/>
      <c r="G11" s="133"/>
      <c r="H11" s="133"/>
      <c r="I11" s="133"/>
      <c r="J11" s="133">
        <v>1</v>
      </c>
      <c r="K11" s="133"/>
      <c r="L11" s="133"/>
      <c r="M11" s="133"/>
      <c r="N11" s="133"/>
      <c r="O11" s="133"/>
      <c r="P11" s="133"/>
      <c r="Q11" s="133"/>
    </row>
    <row r="12" spans="1:19">
      <c r="A12" s="133">
        <v>6</v>
      </c>
      <c r="B12" s="159" t="s">
        <v>1568</v>
      </c>
      <c r="C12" s="127"/>
      <c r="D12" s="133" t="s">
        <v>530</v>
      </c>
      <c r="E12" s="248">
        <f t="shared" si="0"/>
        <v>20</v>
      </c>
      <c r="F12" s="133"/>
      <c r="G12" s="133"/>
      <c r="H12" s="133"/>
      <c r="I12" s="133"/>
      <c r="J12" s="133">
        <v>10</v>
      </c>
      <c r="K12" s="133"/>
      <c r="L12" s="133"/>
      <c r="M12" s="133"/>
      <c r="N12" s="133">
        <v>10</v>
      </c>
      <c r="O12" s="133"/>
      <c r="P12" s="133"/>
      <c r="Q12" s="133"/>
    </row>
    <row r="13" spans="1:19">
      <c r="A13" s="133">
        <v>7</v>
      </c>
      <c r="B13" s="159" t="s">
        <v>1567</v>
      </c>
      <c r="C13" s="127"/>
      <c r="D13" s="133" t="s">
        <v>530</v>
      </c>
      <c r="E13" s="248">
        <f t="shared" si="0"/>
        <v>20</v>
      </c>
      <c r="F13" s="133"/>
      <c r="G13" s="133"/>
      <c r="H13" s="133"/>
      <c r="I13" s="133"/>
      <c r="J13" s="133"/>
      <c r="K13" s="133">
        <v>20</v>
      </c>
      <c r="L13" s="133"/>
      <c r="M13" s="133"/>
      <c r="N13" s="133"/>
      <c r="O13" s="133"/>
      <c r="P13" s="133"/>
      <c r="Q13" s="133"/>
    </row>
    <row r="14" spans="1:19">
      <c r="A14" s="133">
        <v>8</v>
      </c>
      <c r="B14" s="205" t="s">
        <v>1532</v>
      </c>
      <c r="C14" s="127" t="s">
        <v>1533</v>
      </c>
      <c r="D14" s="206" t="s">
        <v>545</v>
      </c>
      <c r="E14" s="248">
        <f t="shared" si="0"/>
        <v>3</v>
      </c>
      <c r="F14" s="207"/>
      <c r="G14" s="207">
        <v>3</v>
      </c>
      <c r="H14" s="207"/>
      <c r="I14" s="250"/>
      <c r="J14" s="249"/>
      <c r="K14" s="249"/>
      <c r="L14" s="249"/>
      <c r="M14" s="249"/>
      <c r="N14" s="251"/>
      <c r="O14" s="249"/>
      <c r="P14" s="249"/>
      <c r="Q14" s="249"/>
    </row>
    <row r="15" spans="1:19">
      <c r="A15" s="133">
        <v>9</v>
      </c>
      <c r="B15" s="205" t="s">
        <v>1592</v>
      </c>
      <c r="C15" s="127"/>
      <c r="D15" s="206" t="s">
        <v>530</v>
      </c>
      <c r="E15" s="248">
        <f t="shared" si="0"/>
        <v>2</v>
      </c>
      <c r="F15" s="207"/>
      <c r="G15" s="207"/>
      <c r="H15" s="207"/>
      <c r="I15" s="250"/>
      <c r="J15" s="249"/>
      <c r="K15" s="249"/>
      <c r="L15" s="249">
        <v>2</v>
      </c>
      <c r="M15" s="249"/>
      <c r="N15" s="251"/>
      <c r="O15" s="249"/>
      <c r="P15" s="249"/>
      <c r="Q15" s="249"/>
    </row>
    <row r="16" spans="1:19">
      <c r="A16" s="133">
        <v>10</v>
      </c>
      <c r="B16" s="205" t="s">
        <v>1583</v>
      </c>
      <c r="C16" s="127"/>
      <c r="D16" s="206" t="s">
        <v>530</v>
      </c>
      <c r="E16" s="248">
        <f t="shared" si="0"/>
        <v>12</v>
      </c>
      <c r="F16" s="249"/>
      <c r="G16" s="249">
        <v>3</v>
      </c>
      <c r="H16" s="249"/>
      <c r="I16" s="250"/>
      <c r="J16" s="249"/>
      <c r="K16" s="249">
        <v>3</v>
      </c>
      <c r="L16" s="249"/>
      <c r="M16" s="249"/>
      <c r="N16" s="251">
        <v>3</v>
      </c>
      <c r="O16" s="249"/>
      <c r="P16" s="249"/>
      <c r="Q16" s="249">
        <v>3</v>
      </c>
    </row>
    <row r="17" spans="1:17">
      <c r="A17" s="133">
        <v>11</v>
      </c>
      <c r="B17" s="205" t="s">
        <v>1486</v>
      </c>
      <c r="C17" s="127"/>
      <c r="D17" s="206" t="s">
        <v>503</v>
      </c>
      <c r="E17" s="248">
        <f t="shared" si="0"/>
        <v>180</v>
      </c>
      <c r="F17" s="249"/>
      <c r="G17" s="249">
        <v>60</v>
      </c>
      <c r="H17" s="249"/>
      <c r="I17" s="250"/>
      <c r="J17" s="249"/>
      <c r="K17" s="249">
        <v>60</v>
      </c>
      <c r="L17" s="249"/>
      <c r="M17" s="249"/>
      <c r="N17" s="251"/>
      <c r="O17" s="249">
        <v>60</v>
      </c>
      <c r="P17" s="249"/>
      <c r="Q17" s="249"/>
    </row>
    <row r="18" spans="1:17">
      <c r="A18" s="133">
        <v>12</v>
      </c>
      <c r="B18" s="205" t="s">
        <v>1484</v>
      </c>
      <c r="C18" s="127"/>
      <c r="D18" s="206" t="s">
        <v>503</v>
      </c>
      <c r="E18" s="248">
        <f t="shared" si="0"/>
        <v>180</v>
      </c>
      <c r="F18" s="249">
        <v>60</v>
      </c>
      <c r="G18" s="249"/>
      <c r="H18" s="249"/>
      <c r="I18" s="250"/>
      <c r="J18" s="249"/>
      <c r="K18" s="249">
        <v>60</v>
      </c>
      <c r="L18" s="249"/>
      <c r="M18" s="249"/>
      <c r="N18" s="251"/>
      <c r="O18" s="249">
        <v>60</v>
      </c>
      <c r="P18" s="249"/>
      <c r="Q18" s="249"/>
    </row>
    <row r="19" spans="1:17">
      <c r="A19" s="133">
        <v>13</v>
      </c>
      <c r="B19" s="205" t="s">
        <v>1485</v>
      </c>
      <c r="C19" s="127"/>
      <c r="D19" s="206" t="s">
        <v>503</v>
      </c>
      <c r="E19" s="248">
        <f t="shared" si="0"/>
        <v>180</v>
      </c>
      <c r="F19" s="249"/>
      <c r="G19" s="249"/>
      <c r="H19" s="249">
        <v>60</v>
      </c>
      <c r="I19" s="250"/>
      <c r="J19" s="249"/>
      <c r="K19" s="249"/>
      <c r="L19" s="249">
        <v>60</v>
      </c>
      <c r="M19" s="249"/>
      <c r="N19" s="251"/>
      <c r="O19" s="249"/>
      <c r="P19" s="249">
        <v>60</v>
      </c>
      <c r="Q19" s="249"/>
    </row>
    <row r="20" spans="1:17">
      <c r="A20" s="133">
        <v>14</v>
      </c>
      <c r="B20" s="205" t="s">
        <v>1482</v>
      </c>
      <c r="C20" s="127"/>
      <c r="D20" s="206" t="s">
        <v>503</v>
      </c>
      <c r="E20" s="248">
        <f t="shared" si="0"/>
        <v>180</v>
      </c>
      <c r="F20" s="249"/>
      <c r="G20" s="249">
        <v>60</v>
      </c>
      <c r="H20" s="249"/>
      <c r="I20" s="250"/>
      <c r="J20" s="249"/>
      <c r="K20" s="249">
        <v>60</v>
      </c>
      <c r="L20" s="249"/>
      <c r="M20" s="249"/>
      <c r="N20" s="251"/>
      <c r="O20" s="249">
        <v>60</v>
      </c>
      <c r="P20" s="249"/>
      <c r="Q20" s="249"/>
    </row>
    <row r="21" spans="1:17">
      <c r="A21" s="133">
        <v>15</v>
      </c>
      <c r="B21" s="205" t="s">
        <v>1483</v>
      </c>
      <c r="C21" s="127"/>
      <c r="D21" s="206" t="s">
        <v>503</v>
      </c>
      <c r="E21" s="248">
        <f t="shared" si="0"/>
        <v>120</v>
      </c>
      <c r="F21" s="249"/>
      <c r="G21" s="249"/>
      <c r="H21" s="249"/>
      <c r="I21" s="250">
        <v>60</v>
      </c>
      <c r="J21" s="249"/>
      <c r="K21" s="249"/>
      <c r="L21" s="249"/>
      <c r="M21" s="249">
        <v>60</v>
      </c>
      <c r="N21" s="251"/>
      <c r="O21" s="249"/>
      <c r="P21" s="249"/>
      <c r="Q21" s="249"/>
    </row>
    <row r="22" spans="1:17">
      <c r="A22" s="133">
        <v>16</v>
      </c>
      <c r="B22" s="205" t="s">
        <v>1487</v>
      </c>
      <c r="C22" s="127"/>
      <c r="D22" s="206" t="s">
        <v>503</v>
      </c>
      <c r="E22" s="248">
        <f t="shared" si="0"/>
        <v>50</v>
      </c>
      <c r="F22" s="249">
        <v>25</v>
      </c>
      <c r="G22" s="249"/>
      <c r="H22" s="249"/>
      <c r="I22" s="250"/>
      <c r="J22" s="249"/>
      <c r="K22" s="249"/>
      <c r="L22" s="249">
        <v>25</v>
      </c>
      <c r="M22" s="249"/>
      <c r="N22" s="251"/>
      <c r="O22" s="249"/>
      <c r="P22" s="249"/>
      <c r="Q22" s="249"/>
    </row>
    <row r="23" spans="1:17">
      <c r="A23" s="133">
        <v>17</v>
      </c>
      <c r="B23" s="205" t="s">
        <v>1481</v>
      </c>
      <c r="C23" s="127"/>
      <c r="D23" s="206" t="s">
        <v>503</v>
      </c>
      <c r="E23" s="248">
        <f t="shared" si="0"/>
        <v>600</v>
      </c>
      <c r="F23" s="249">
        <v>60</v>
      </c>
      <c r="G23" s="249"/>
      <c r="H23" s="249">
        <v>60</v>
      </c>
      <c r="I23" s="249">
        <v>60</v>
      </c>
      <c r="J23" s="249">
        <v>60</v>
      </c>
      <c r="K23" s="249">
        <v>60</v>
      </c>
      <c r="L23" s="249">
        <v>60</v>
      </c>
      <c r="M23" s="249">
        <v>60</v>
      </c>
      <c r="N23" s="249">
        <v>60</v>
      </c>
      <c r="O23" s="249"/>
      <c r="P23" s="249">
        <v>60</v>
      </c>
      <c r="Q23" s="249">
        <v>60</v>
      </c>
    </row>
    <row r="24" spans="1:17">
      <c r="A24" s="133">
        <v>18</v>
      </c>
      <c r="B24" s="205" t="s">
        <v>1480</v>
      </c>
      <c r="C24" s="127"/>
      <c r="D24" s="206" t="s">
        <v>503</v>
      </c>
      <c r="E24" s="248">
        <f t="shared" si="0"/>
        <v>600</v>
      </c>
      <c r="F24" s="249">
        <v>60</v>
      </c>
      <c r="G24" s="249"/>
      <c r="H24" s="249">
        <v>60</v>
      </c>
      <c r="I24" s="249">
        <v>60</v>
      </c>
      <c r="J24" s="249">
        <v>60</v>
      </c>
      <c r="K24" s="249">
        <v>60</v>
      </c>
      <c r="L24" s="249">
        <v>60</v>
      </c>
      <c r="M24" s="249">
        <v>60</v>
      </c>
      <c r="N24" s="249">
        <v>60</v>
      </c>
      <c r="O24" s="249"/>
      <c r="P24" s="249">
        <v>60</v>
      </c>
      <c r="Q24" s="249">
        <v>60</v>
      </c>
    </row>
    <row r="25" spans="1:17">
      <c r="A25" s="133">
        <v>19</v>
      </c>
      <c r="B25" s="205" t="s">
        <v>1598</v>
      </c>
      <c r="C25" s="127"/>
      <c r="D25" s="206" t="s">
        <v>503</v>
      </c>
      <c r="E25" s="248">
        <f t="shared" si="0"/>
        <v>12</v>
      </c>
      <c r="F25" s="249"/>
      <c r="G25" s="249">
        <v>4</v>
      </c>
      <c r="H25" s="249"/>
      <c r="I25" s="250">
        <v>2</v>
      </c>
      <c r="J25" s="249"/>
      <c r="K25" s="249"/>
      <c r="L25" s="249">
        <v>4</v>
      </c>
      <c r="M25" s="249"/>
      <c r="N25" s="251"/>
      <c r="O25" s="249">
        <v>2</v>
      </c>
      <c r="P25" s="249"/>
      <c r="Q25" s="249"/>
    </row>
    <row r="26" spans="1:17">
      <c r="A26" s="133">
        <v>20</v>
      </c>
      <c r="B26" s="159" t="s">
        <v>1597</v>
      </c>
      <c r="C26" s="127"/>
      <c r="D26" s="133" t="s">
        <v>503</v>
      </c>
      <c r="E26" s="248">
        <f t="shared" si="0"/>
        <v>8</v>
      </c>
      <c r="F26" s="249"/>
      <c r="G26" s="249">
        <v>2</v>
      </c>
      <c r="H26" s="249"/>
      <c r="I26" s="249">
        <v>2</v>
      </c>
      <c r="J26" s="249"/>
      <c r="K26" s="249"/>
      <c r="L26" s="249">
        <v>2</v>
      </c>
      <c r="M26" s="249"/>
      <c r="N26" s="249"/>
      <c r="O26" s="249">
        <v>2</v>
      </c>
      <c r="P26" s="249"/>
      <c r="Q26" s="249"/>
    </row>
    <row r="27" spans="1:17">
      <c r="A27" s="133">
        <v>21</v>
      </c>
      <c r="B27" s="159" t="s">
        <v>1601</v>
      </c>
      <c r="C27" s="127"/>
      <c r="D27" s="133" t="s">
        <v>503</v>
      </c>
      <c r="E27" s="248">
        <f t="shared" si="0"/>
        <v>86</v>
      </c>
      <c r="F27" s="249"/>
      <c r="G27" s="249"/>
      <c r="H27" s="249"/>
      <c r="I27" s="249">
        <v>85</v>
      </c>
      <c r="J27" s="249"/>
      <c r="K27" s="249"/>
      <c r="L27" s="249"/>
      <c r="M27" s="249"/>
      <c r="N27" s="249">
        <v>1</v>
      </c>
      <c r="O27" s="249"/>
      <c r="P27" s="249"/>
      <c r="Q27" s="249"/>
    </row>
    <row r="28" spans="1:17">
      <c r="A28" s="133">
        <v>22</v>
      </c>
      <c r="B28" s="205" t="s">
        <v>1596</v>
      </c>
      <c r="C28" s="127"/>
      <c r="D28" s="206" t="s">
        <v>503</v>
      </c>
      <c r="E28" s="248">
        <f t="shared" si="0"/>
        <v>166</v>
      </c>
      <c r="F28" s="249"/>
      <c r="G28" s="249">
        <v>23</v>
      </c>
      <c r="H28" s="249"/>
      <c r="I28" s="250">
        <v>40</v>
      </c>
      <c r="J28" s="249"/>
      <c r="K28" s="249"/>
      <c r="L28" s="249">
        <v>40</v>
      </c>
      <c r="M28" s="249"/>
      <c r="N28" s="251"/>
      <c r="O28" s="249">
        <v>63</v>
      </c>
      <c r="P28" s="249"/>
      <c r="Q28" s="249"/>
    </row>
    <row r="29" spans="1:17">
      <c r="A29" s="133">
        <v>23</v>
      </c>
      <c r="B29" s="205" t="s">
        <v>1602</v>
      </c>
      <c r="C29" s="127"/>
      <c r="D29" s="206" t="s">
        <v>503</v>
      </c>
      <c r="E29" s="248">
        <f t="shared" si="0"/>
        <v>120</v>
      </c>
      <c r="F29" s="249"/>
      <c r="G29" s="249">
        <v>15</v>
      </c>
      <c r="H29" s="249"/>
      <c r="I29" s="250">
        <v>15</v>
      </c>
      <c r="J29" s="249">
        <v>30</v>
      </c>
      <c r="K29" s="249">
        <v>15</v>
      </c>
      <c r="L29" s="249">
        <v>15</v>
      </c>
      <c r="M29" s="249">
        <v>15</v>
      </c>
      <c r="N29" s="251"/>
      <c r="O29" s="249">
        <v>15</v>
      </c>
      <c r="P29" s="249"/>
      <c r="Q29" s="249"/>
    </row>
    <row r="30" spans="1:17">
      <c r="A30" s="133">
        <v>24</v>
      </c>
      <c r="B30" s="159" t="s">
        <v>1603</v>
      </c>
      <c r="C30" s="127"/>
      <c r="D30" s="133" t="s">
        <v>503</v>
      </c>
      <c r="E30" s="248">
        <f t="shared" si="0"/>
        <v>120</v>
      </c>
      <c r="F30" s="249"/>
      <c r="G30" s="249">
        <v>20</v>
      </c>
      <c r="H30" s="249"/>
      <c r="I30" s="249">
        <v>50</v>
      </c>
      <c r="J30" s="249"/>
      <c r="K30" s="249"/>
      <c r="L30" s="249"/>
      <c r="M30" s="249">
        <v>50</v>
      </c>
      <c r="N30" s="249"/>
      <c r="O30" s="249"/>
      <c r="P30" s="249"/>
      <c r="Q30" s="249"/>
    </row>
    <row r="31" spans="1:17">
      <c r="A31" s="133">
        <v>25</v>
      </c>
      <c r="B31" s="205" t="s">
        <v>1599</v>
      </c>
      <c r="C31" s="127"/>
      <c r="D31" s="206" t="s">
        <v>503</v>
      </c>
      <c r="E31" s="248">
        <f t="shared" si="0"/>
        <v>4</v>
      </c>
      <c r="F31" s="249"/>
      <c r="G31" s="249">
        <v>1</v>
      </c>
      <c r="H31" s="249"/>
      <c r="I31" s="250">
        <v>1</v>
      </c>
      <c r="J31" s="249"/>
      <c r="K31" s="249"/>
      <c r="L31" s="249">
        <v>1</v>
      </c>
      <c r="M31" s="249"/>
      <c r="N31" s="251"/>
      <c r="O31" s="249">
        <v>1</v>
      </c>
      <c r="P31" s="249"/>
      <c r="Q31" s="249"/>
    </row>
    <row r="32" spans="1:17">
      <c r="A32" s="133">
        <v>26</v>
      </c>
      <c r="B32" s="159" t="s">
        <v>1600</v>
      </c>
      <c r="C32" s="127"/>
      <c r="D32" s="133" t="s">
        <v>503</v>
      </c>
      <c r="E32" s="248">
        <f t="shared" si="0"/>
        <v>4</v>
      </c>
      <c r="F32" s="249"/>
      <c r="G32" s="249">
        <v>1</v>
      </c>
      <c r="H32" s="249"/>
      <c r="I32" s="249">
        <v>1</v>
      </c>
      <c r="J32" s="249"/>
      <c r="K32" s="249"/>
      <c r="L32" s="249">
        <v>1</v>
      </c>
      <c r="M32" s="249"/>
      <c r="N32" s="249"/>
      <c r="O32" s="249">
        <v>1</v>
      </c>
      <c r="P32" s="249"/>
      <c r="Q32" s="249"/>
    </row>
    <row r="33" spans="1:17">
      <c r="A33" s="133">
        <v>27</v>
      </c>
      <c r="B33" s="159" t="s">
        <v>1432</v>
      </c>
      <c r="C33" s="127"/>
      <c r="D33" s="133" t="s">
        <v>503</v>
      </c>
      <c r="E33" s="248">
        <f t="shared" si="0"/>
        <v>3.5999999999999992</v>
      </c>
      <c r="F33" s="249">
        <v>0.3</v>
      </c>
      <c r="G33" s="249">
        <v>0.3</v>
      </c>
      <c r="H33" s="249">
        <v>0.3</v>
      </c>
      <c r="I33" s="249">
        <v>0.3</v>
      </c>
      <c r="J33" s="249">
        <v>0.3</v>
      </c>
      <c r="K33" s="249">
        <v>0.3</v>
      </c>
      <c r="L33" s="249">
        <v>0.3</v>
      </c>
      <c r="M33" s="249">
        <v>0.3</v>
      </c>
      <c r="N33" s="249">
        <v>0.3</v>
      </c>
      <c r="O33" s="249">
        <v>0.3</v>
      </c>
      <c r="P33" s="249">
        <v>0.3</v>
      </c>
      <c r="Q33" s="249">
        <v>0.3</v>
      </c>
    </row>
    <row r="34" spans="1:17">
      <c r="A34" s="133">
        <v>28</v>
      </c>
      <c r="B34" s="159" t="s">
        <v>1396</v>
      </c>
      <c r="C34" s="127"/>
      <c r="D34" s="133" t="s">
        <v>503</v>
      </c>
      <c r="E34" s="248">
        <f t="shared" si="0"/>
        <v>120</v>
      </c>
      <c r="F34" s="249"/>
      <c r="G34" s="249">
        <v>30</v>
      </c>
      <c r="H34" s="249"/>
      <c r="I34" s="249"/>
      <c r="J34" s="249">
        <v>30</v>
      </c>
      <c r="K34" s="249"/>
      <c r="L34" s="249"/>
      <c r="M34" s="249">
        <v>30</v>
      </c>
      <c r="N34" s="249"/>
      <c r="O34" s="249"/>
      <c r="P34" s="249">
        <v>30</v>
      </c>
      <c r="Q34" s="249"/>
    </row>
    <row r="35" spans="1:17">
      <c r="A35" s="133">
        <v>29</v>
      </c>
      <c r="B35" s="205" t="s">
        <v>1519</v>
      </c>
      <c r="C35" s="127"/>
      <c r="D35" s="133" t="s">
        <v>530</v>
      </c>
      <c r="E35" s="248">
        <f t="shared" si="0"/>
        <v>1670</v>
      </c>
      <c r="F35" s="249">
        <v>130</v>
      </c>
      <c r="G35" s="249">
        <v>140</v>
      </c>
      <c r="H35" s="249">
        <v>140</v>
      </c>
      <c r="I35" s="249">
        <v>140</v>
      </c>
      <c r="J35" s="249">
        <v>140</v>
      </c>
      <c r="K35" s="249">
        <v>140</v>
      </c>
      <c r="L35" s="249">
        <v>140</v>
      </c>
      <c r="M35" s="249">
        <v>140</v>
      </c>
      <c r="N35" s="249">
        <v>140</v>
      </c>
      <c r="O35" s="249">
        <v>140</v>
      </c>
      <c r="P35" s="249">
        <v>140</v>
      </c>
      <c r="Q35" s="249">
        <v>140</v>
      </c>
    </row>
    <row r="36" spans="1:17">
      <c r="A36" s="133">
        <v>30</v>
      </c>
      <c r="B36" s="159" t="s">
        <v>1410</v>
      </c>
      <c r="C36" s="127"/>
      <c r="D36" s="133" t="s">
        <v>530</v>
      </c>
      <c r="E36" s="248">
        <f t="shared" si="0"/>
        <v>20</v>
      </c>
      <c r="F36" s="133">
        <v>10</v>
      </c>
      <c r="G36" s="133"/>
      <c r="H36" s="133"/>
      <c r="I36" s="133"/>
      <c r="J36" s="133"/>
      <c r="K36" s="133"/>
      <c r="L36" s="133">
        <v>10</v>
      </c>
      <c r="M36" s="133"/>
      <c r="N36" s="133"/>
      <c r="O36" s="133"/>
      <c r="P36" s="133"/>
      <c r="Q36" s="133"/>
    </row>
    <row r="37" spans="1:17">
      <c r="A37" s="133">
        <v>31</v>
      </c>
      <c r="B37" s="159" t="s">
        <v>1401</v>
      </c>
      <c r="C37" s="127"/>
      <c r="D37" s="133" t="s">
        <v>530</v>
      </c>
      <c r="E37" s="248">
        <f t="shared" si="0"/>
        <v>250</v>
      </c>
      <c r="F37" s="133">
        <v>20</v>
      </c>
      <c r="G37" s="133">
        <v>20</v>
      </c>
      <c r="H37" s="133">
        <v>50</v>
      </c>
      <c r="I37" s="133">
        <v>0</v>
      </c>
      <c r="J37" s="133">
        <v>10</v>
      </c>
      <c r="K37" s="133">
        <v>64</v>
      </c>
      <c r="L37" s="133">
        <v>20</v>
      </c>
      <c r="M37" s="133">
        <v>10</v>
      </c>
      <c r="N37" s="133">
        <v>36</v>
      </c>
      <c r="O37" s="133">
        <v>0</v>
      </c>
      <c r="P37" s="133">
        <v>20</v>
      </c>
      <c r="Q37" s="133">
        <v>0</v>
      </c>
    </row>
    <row r="38" spans="1:17">
      <c r="A38" s="133">
        <v>32</v>
      </c>
      <c r="B38" s="205" t="s">
        <v>1528</v>
      </c>
      <c r="C38" s="127"/>
      <c r="D38" s="206" t="s">
        <v>545</v>
      </c>
      <c r="E38" s="248">
        <f t="shared" si="0"/>
        <v>24</v>
      </c>
      <c r="F38" s="249">
        <v>10</v>
      </c>
      <c r="G38" s="249">
        <v>4</v>
      </c>
      <c r="H38" s="249"/>
      <c r="I38" s="250"/>
      <c r="J38" s="249"/>
      <c r="K38" s="249"/>
      <c r="L38" s="249">
        <v>10</v>
      </c>
      <c r="M38" s="249"/>
      <c r="N38" s="251"/>
      <c r="O38" s="249"/>
      <c r="P38" s="249"/>
      <c r="Q38" s="249"/>
    </row>
    <row r="39" spans="1:17">
      <c r="A39" s="133">
        <v>33</v>
      </c>
      <c r="B39" s="159" t="s">
        <v>1404</v>
      </c>
      <c r="C39" s="127"/>
      <c r="D39" s="133" t="s">
        <v>530</v>
      </c>
      <c r="E39" s="248">
        <f t="shared" si="0"/>
        <v>297</v>
      </c>
      <c r="F39" s="249">
        <v>0</v>
      </c>
      <c r="G39" s="249">
        <v>77</v>
      </c>
      <c r="H39" s="249">
        <v>10</v>
      </c>
      <c r="I39" s="249">
        <v>10</v>
      </c>
      <c r="J39" s="249">
        <v>30</v>
      </c>
      <c r="K39" s="249">
        <v>50</v>
      </c>
      <c r="L39" s="249">
        <v>0</v>
      </c>
      <c r="M39" s="249">
        <v>25</v>
      </c>
      <c r="N39" s="249">
        <v>10</v>
      </c>
      <c r="O39" s="249">
        <v>50</v>
      </c>
      <c r="P39" s="249">
        <v>25</v>
      </c>
      <c r="Q39" s="249">
        <v>10</v>
      </c>
    </row>
    <row r="40" spans="1:17">
      <c r="A40" s="133">
        <v>34</v>
      </c>
      <c r="B40" s="205" t="s">
        <v>1686</v>
      </c>
      <c r="C40" s="127"/>
      <c r="D40" s="206" t="s">
        <v>530</v>
      </c>
      <c r="E40" s="248">
        <v>12</v>
      </c>
      <c r="F40" s="249"/>
      <c r="G40" s="249"/>
      <c r="H40" s="249"/>
      <c r="I40" s="250"/>
      <c r="J40" s="249">
        <v>12</v>
      </c>
      <c r="K40" s="249"/>
      <c r="L40" s="249"/>
      <c r="M40" s="249"/>
      <c r="N40" s="251"/>
      <c r="O40" s="249"/>
      <c r="P40" s="249"/>
      <c r="Q40" s="249"/>
    </row>
    <row r="41" spans="1:17">
      <c r="A41" s="133">
        <v>35</v>
      </c>
      <c r="B41" s="205" t="s">
        <v>1691</v>
      </c>
      <c r="C41" s="127"/>
      <c r="D41" s="206" t="s">
        <v>1258</v>
      </c>
      <c r="E41" s="248">
        <v>12</v>
      </c>
      <c r="F41" s="249"/>
      <c r="G41" s="249"/>
      <c r="H41" s="249">
        <v>100</v>
      </c>
      <c r="I41" s="250"/>
      <c r="J41" s="249"/>
      <c r="K41" s="249"/>
      <c r="L41" s="249"/>
      <c r="M41" s="249"/>
      <c r="N41" s="251"/>
      <c r="O41" s="249"/>
      <c r="P41" s="249"/>
      <c r="Q41" s="249"/>
    </row>
    <row r="42" spans="1:17">
      <c r="A42" s="133">
        <v>36</v>
      </c>
      <c r="B42" s="159" t="s">
        <v>1508</v>
      </c>
      <c r="C42" s="127"/>
      <c r="D42" s="133" t="s">
        <v>600</v>
      </c>
      <c r="E42" s="248">
        <f t="shared" si="0"/>
        <v>120</v>
      </c>
      <c r="F42" s="249"/>
      <c r="G42" s="249"/>
      <c r="H42" s="249">
        <v>60</v>
      </c>
      <c r="I42" s="249"/>
      <c r="J42" s="249"/>
      <c r="K42" s="249"/>
      <c r="L42" s="249"/>
      <c r="M42" s="249">
        <v>60</v>
      </c>
      <c r="N42" s="249"/>
      <c r="O42" s="249"/>
      <c r="P42" s="249"/>
      <c r="Q42" s="249"/>
    </row>
    <row r="43" spans="1:17">
      <c r="A43" s="133">
        <v>37</v>
      </c>
      <c r="B43" s="159" t="s">
        <v>18</v>
      </c>
      <c r="C43" s="127"/>
      <c r="D43" s="133" t="s">
        <v>503</v>
      </c>
      <c r="E43" s="248">
        <f t="shared" si="0"/>
        <v>1560</v>
      </c>
      <c r="F43" s="249">
        <v>50</v>
      </c>
      <c r="G43" s="249">
        <v>270</v>
      </c>
      <c r="H43" s="249">
        <v>65</v>
      </c>
      <c r="I43" s="249">
        <v>70</v>
      </c>
      <c r="J43" s="249">
        <v>250</v>
      </c>
      <c r="K43" s="249">
        <v>85</v>
      </c>
      <c r="L43" s="249">
        <v>50</v>
      </c>
      <c r="M43" s="249">
        <v>270</v>
      </c>
      <c r="N43" s="249">
        <v>65</v>
      </c>
      <c r="O43" s="249">
        <v>70</v>
      </c>
      <c r="P43" s="249">
        <v>250</v>
      </c>
      <c r="Q43" s="249">
        <v>65</v>
      </c>
    </row>
    <row r="44" spans="1:17">
      <c r="A44" s="133">
        <v>38</v>
      </c>
      <c r="B44" s="159" t="s">
        <v>1403</v>
      </c>
      <c r="C44" s="127"/>
      <c r="D44" s="133" t="s">
        <v>530</v>
      </c>
      <c r="E44" s="248">
        <f t="shared" si="0"/>
        <v>40</v>
      </c>
      <c r="F44" s="249"/>
      <c r="G44" s="249">
        <v>10</v>
      </c>
      <c r="H44" s="249"/>
      <c r="I44" s="249"/>
      <c r="J44" s="249">
        <v>10</v>
      </c>
      <c r="K44" s="249"/>
      <c r="L44" s="249"/>
      <c r="M44" s="249">
        <v>10</v>
      </c>
      <c r="N44" s="249"/>
      <c r="O44" s="249"/>
      <c r="P44" s="249">
        <v>10</v>
      </c>
      <c r="Q44" s="249"/>
    </row>
    <row r="45" spans="1:17">
      <c r="A45" s="133">
        <v>39</v>
      </c>
      <c r="B45" s="159" t="s">
        <v>1605</v>
      </c>
      <c r="C45" s="127"/>
      <c r="D45" s="133" t="s">
        <v>530</v>
      </c>
      <c r="E45" s="248">
        <f t="shared" si="0"/>
        <v>25</v>
      </c>
      <c r="F45" s="249"/>
      <c r="G45" s="249">
        <v>5</v>
      </c>
      <c r="H45" s="249"/>
      <c r="I45" s="249">
        <v>5</v>
      </c>
      <c r="J45" s="249"/>
      <c r="K45" s="249">
        <v>5</v>
      </c>
      <c r="L45" s="249"/>
      <c r="M45" s="249">
        <v>5</v>
      </c>
      <c r="N45" s="249"/>
      <c r="O45" s="249">
        <v>5</v>
      </c>
      <c r="P45" s="249"/>
      <c r="Q45" s="249"/>
    </row>
    <row r="46" spans="1:17">
      <c r="A46" s="133">
        <v>40</v>
      </c>
      <c r="B46" s="205" t="s">
        <v>1573</v>
      </c>
      <c r="C46" s="127"/>
      <c r="D46" s="206" t="s">
        <v>247</v>
      </c>
      <c r="E46" s="248">
        <f t="shared" si="0"/>
        <v>10</v>
      </c>
      <c r="F46" s="249"/>
      <c r="G46" s="249">
        <v>10</v>
      </c>
      <c r="H46" s="249"/>
      <c r="I46" s="250"/>
      <c r="J46" s="249"/>
      <c r="K46" s="249"/>
      <c r="L46" s="249"/>
      <c r="M46" s="249"/>
      <c r="N46" s="251"/>
      <c r="O46" s="249"/>
      <c r="P46" s="249"/>
      <c r="Q46" s="249"/>
    </row>
    <row r="47" spans="1:17">
      <c r="A47" s="133">
        <v>41</v>
      </c>
      <c r="B47" s="205" t="s">
        <v>1388</v>
      </c>
      <c r="C47" s="127"/>
      <c r="D47" s="206" t="s">
        <v>1392</v>
      </c>
      <c r="E47" s="248">
        <f t="shared" si="0"/>
        <v>2064</v>
      </c>
      <c r="F47" s="249">
        <v>172</v>
      </c>
      <c r="G47" s="249">
        <v>172</v>
      </c>
      <c r="H47" s="249">
        <v>172</v>
      </c>
      <c r="I47" s="249">
        <v>172</v>
      </c>
      <c r="J47" s="249">
        <v>172</v>
      </c>
      <c r="K47" s="249">
        <v>172</v>
      </c>
      <c r="L47" s="249">
        <v>172</v>
      </c>
      <c r="M47" s="249">
        <v>172</v>
      </c>
      <c r="N47" s="249">
        <v>172</v>
      </c>
      <c r="O47" s="249">
        <v>172</v>
      </c>
      <c r="P47" s="249">
        <v>172</v>
      </c>
      <c r="Q47" s="249">
        <v>172</v>
      </c>
    </row>
    <row r="48" spans="1:17">
      <c r="A48" s="133">
        <v>42</v>
      </c>
      <c r="B48" s="205" t="s">
        <v>1626</v>
      </c>
      <c r="C48" s="127"/>
      <c r="D48" s="206" t="s">
        <v>530</v>
      </c>
      <c r="E48" s="248">
        <f t="shared" si="0"/>
        <v>2</v>
      </c>
      <c r="F48" s="207"/>
      <c r="G48" s="207">
        <v>1</v>
      </c>
      <c r="H48" s="207"/>
      <c r="I48" s="250"/>
      <c r="J48" s="249"/>
      <c r="K48" s="249"/>
      <c r="L48" s="249"/>
      <c r="M48" s="249">
        <v>1</v>
      </c>
      <c r="N48" s="251"/>
      <c r="O48" s="249"/>
      <c r="P48" s="249"/>
      <c r="Q48" s="249"/>
    </row>
    <row r="49" spans="1:17">
      <c r="A49" s="133">
        <v>43</v>
      </c>
      <c r="B49" s="159" t="s">
        <v>1606</v>
      </c>
      <c r="C49" s="127"/>
      <c r="D49" s="133" t="s">
        <v>530</v>
      </c>
      <c r="E49" s="248">
        <f t="shared" si="0"/>
        <v>10</v>
      </c>
      <c r="F49" s="133"/>
      <c r="G49" s="133">
        <v>2</v>
      </c>
      <c r="H49" s="133"/>
      <c r="I49" s="133">
        <v>2</v>
      </c>
      <c r="J49" s="133"/>
      <c r="K49" s="133">
        <v>2</v>
      </c>
      <c r="L49" s="133"/>
      <c r="M49" s="133">
        <v>2</v>
      </c>
      <c r="N49" s="133"/>
      <c r="O49" s="133">
        <v>2</v>
      </c>
      <c r="P49" s="133"/>
      <c r="Q49" s="133"/>
    </row>
    <row r="50" spans="1:17">
      <c r="A50" s="133">
        <v>44</v>
      </c>
      <c r="B50" s="205" t="s">
        <v>1493</v>
      </c>
      <c r="C50" s="127"/>
      <c r="D50" s="206" t="s">
        <v>503</v>
      </c>
      <c r="E50" s="248">
        <f t="shared" si="0"/>
        <v>60</v>
      </c>
      <c r="F50" s="207"/>
      <c r="G50" s="207"/>
      <c r="H50" s="207"/>
      <c r="I50" s="250"/>
      <c r="J50" s="249"/>
      <c r="K50" s="249"/>
      <c r="L50" s="249">
        <v>60</v>
      </c>
      <c r="M50" s="249"/>
      <c r="N50" s="251"/>
      <c r="O50" s="249"/>
      <c r="P50" s="249"/>
      <c r="Q50" s="249"/>
    </row>
    <row r="51" spans="1:17">
      <c r="A51" s="133">
        <v>45</v>
      </c>
      <c r="B51" s="205" t="s">
        <v>1492</v>
      </c>
      <c r="C51" s="127"/>
      <c r="D51" s="206" t="s">
        <v>503</v>
      </c>
      <c r="E51" s="248">
        <f t="shared" si="0"/>
        <v>60</v>
      </c>
      <c r="F51" s="207"/>
      <c r="G51" s="207"/>
      <c r="H51" s="207"/>
      <c r="I51" s="250">
        <v>60</v>
      </c>
      <c r="J51" s="249"/>
      <c r="K51" s="249"/>
      <c r="L51" s="249"/>
      <c r="M51" s="249"/>
      <c r="N51" s="251"/>
      <c r="O51" s="249"/>
      <c r="P51" s="249"/>
      <c r="Q51" s="249"/>
    </row>
    <row r="52" spans="1:17">
      <c r="A52" s="133">
        <v>46</v>
      </c>
      <c r="B52" s="205" t="s">
        <v>1491</v>
      </c>
      <c r="C52" s="127"/>
      <c r="D52" s="206" t="s">
        <v>503</v>
      </c>
      <c r="E52" s="248">
        <f t="shared" si="0"/>
        <v>140</v>
      </c>
      <c r="F52" s="207">
        <v>60</v>
      </c>
      <c r="G52" s="207"/>
      <c r="H52" s="207"/>
      <c r="I52" s="250"/>
      <c r="J52" s="249"/>
      <c r="K52" s="249"/>
      <c r="L52" s="249">
        <v>60</v>
      </c>
      <c r="M52" s="249"/>
      <c r="N52" s="251"/>
      <c r="O52" s="249"/>
      <c r="P52" s="249">
        <v>20</v>
      </c>
      <c r="Q52" s="249"/>
    </row>
    <row r="53" spans="1:17">
      <c r="A53" s="133">
        <v>47</v>
      </c>
      <c r="B53" s="159" t="s">
        <v>1490</v>
      </c>
      <c r="C53" s="127"/>
      <c r="D53" s="133" t="s">
        <v>503</v>
      </c>
      <c r="E53" s="248">
        <f t="shared" si="0"/>
        <v>220</v>
      </c>
      <c r="F53" s="133"/>
      <c r="G53" s="133">
        <v>50</v>
      </c>
      <c r="H53" s="133"/>
      <c r="I53" s="133"/>
      <c r="J53" s="133">
        <v>60</v>
      </c>
      <c r="K53" s="133"/>
      <c r="L53" s="133"/>
      <c r="M53" s="133">
        <v>60</v>
      </c>
      <c r="N53" s="133"/>
      <c r="O53" s="133"/>
      <c r="P53" s="133">
        <v>50</v>
      </c>
      <c r="Q53" s="133"/>
    </row>
    <row r="54" spans="1:17">
      <c r="A54" s="133">
        <v>48</v>
      </c>
      <c r="B54" s="205" t="s">
        <v>1489</v>
      </c>
      <c r="C54" s="127"/>
      <c r="D54" s="206" t="s">
        <v>503</v>
      </c>
      <c r="E54" s="248">
        <f t="shared" si="0"/>
        <v>50</v>
      </c>
      <c r="F54" s="207"/>
      <c r="G54" s="207">
        <v>50</v>
      </c>
      <c r="H54" s="207"/>
      <c r="I54" s="250"/>
      <c r="J54" s="249"/>
      <c r="K54" s="249"/>
      <c r="L54" s="249"/>
      <c r="M54" s="249"/>
      <c r="N54" s="251"/>
      <c r="O54" s="249"/>
      <c r="P54" s="249"/>
      <c r="Q54" s="249"/>
    </row>
    <row r="55" spans="1:17">
      <c r="A55" s="133">
        <v>49</v>
      </c>
      <c r="B55" s="205" t="s">
        <v>1488</v>
      </c>
      <c r="C55" s="127"/>
      <c r="D55" s="206" t="s">
        <v>503</v>
      </c>
      <c r="E55" s="248">
        <f t="shared" si="0"/>
        <v>30</v>
      </c>
      <c r="F55" s="207"/>
      <c r="G55" s="207"/>
      <c r="H55" s="207">
        <v>30</v>
      </c>
      <c r="I55" s="250"/>
      <c r="J55" s="249"/>
      <c r="K55" s="249"/>
      <c r="L55" s="249"/>
      <c r="M55" s="249"/>
      <c r="N55" s="251"/>
      <c r="O55" s="249"/>
      <c r="P55" s="249"/>
      <c r="Q55" s="249"/>
    </row>
    <row r="56" spans="1:17">
      <c r="A56" s="133">
        <v>50</v>
      </c>
      <c r="B56" s="159" t="s">
        <v>1435</v>
      </c>
      <c r="C56" s="127"/>
      <c r="D56" s="133" t="s">
        <v>503</v>
      </c>
      <c r="E56" s="248">
        <f t="shared" si="0"/>
        <v>27</v>
      </c>
      <c r="F56" s="133">
        <v>2.2999999999999998</v>
      </c>
      <c r="G56" s="133">
        <v>2.2000000000000002</v>
      </c>
      <c r="H56" s="133">
        <v>2.2999999999999998</v>
      </c>
      <c r="I56" s="133">
        <v>2.2000000000000002</v>
      </c>
      <c r="J56" s="133">
        <v>2.2999999999999998</v>
      </c>
      <c r="K56" s="133">
        <v>2.2000000000000002</v>
      </c>
      <c r="L56" s="133">
        <v>2.2999999999999998</v>
      </c>
      <c r="M56" s="133">
        <v>2.2000000000000002</v>
      </c>
      <c r="N56" s="133">
        <v>2.2999999999999998</v>
      </c>
      <c r="O56" s="133">
        <v>2.2000000000000002</v>
      </c>
      <c r="P56" s="133">
        <v>2.2999999999999998</v>
      </c>
      <c r="Q56" s="133">
        <v>2.2000000000000002</v>
      </c>
    </row>
    <row r="57" spans="1:17">
      <c r="A57" s="133">
        <v>51</v>
      </c>
      <c r="B57" s="159" t="s">
        <v>1397</v>
      </c>
      <c r="C57" s="127"/>
      <c r="D57" s="133" t="s">
        <v>503</v>
      </c>
      <c r="E57" s="248">
        <f t="shared" si="0"/>
        <v>40</v>
      </c>
      <c r="F57" s="133"/>
      <c r="G57" s="133">
        <v>10</v>
      </c>
      <c r="H57" s="133"/>
      <c r="I57" s="133"/>
      <c r="J57" s="133">
        <v>10</v>
      </c>
      <c r="K57" s="133"/>
      <c r="L57" s="133"/>
      <c r="M57" s="133">
        <v>10</v>
      </c>
      <c r="N57" s="133"/>
      <c r="O57" s="133"/>
      <c r="P57" s="133">
        <v>10</v>
      </c>
      <c r="Q57" s="133"/>
    </row>
    <row r="58" spans="1:17">
      <c r="A58" s="133">
        <v>52</v>
      </c>
      <c r="B58" s="159" t="s">
        <v>1496</v>
      </c>
      <c r="C58" s="127"/>
      <c r="D58" s="133" t="s">
        <v>503</v>
      </c>
      <c r="E58" s="248">
        <f t="shared" si="0"/>
        <v>150</v>
      </c>
      <c r="F58" s="133">
        <v>50</v>
      </c>
      <c r="G58" s="133"/>
      <c r="H58" s="133"/>
      <c r="I58" s="133"/>
      <c r="J58" s="133">
        <v>50</v>
      </c>
      <c r="K58" s="133"/>
      <c r="L58" s="133"/>
      <c r="M58" s="133"/>
      <c r="N58" s="133">
        <v>50</v>
      </c>
      <c r="O58" s="133"/>
      <c r="P58" s="133"/>
      <c r="Q58" s="133"/>
    </row>
    <row r="59" spans="1:17">
      <c r="A59" s="133">
        <v>53</v>
      </c>
      <c r="B59" s="159" t="s">
        <v>1447</v>
      </c>
      <c r="C59" s="127"/>
      <c r="D59" s="133" t="s">
        <v>530</v>
      </c>
      <c r="E59" s="248">
        <f t="shared" si="0"/>
        <v>12</v>
      </c>
      <c r="F59" s="133">
        <v>1</v>
      </c>
      <c r="G59" s="133">
        <v>1</v>
      </c>
      <c r="H59" s="133">
        <v>1</v>
      </c>
      <c r="I59" s="133">
        <v>1</v>
      </c>
      <c r="J59" s="133">
        <v>1</v>
      </c>
      <c r="K59" s="133">
        <v>1</v>
      </c>
      <c r="L59" s="133">
        <v>1</v>
      </c>
      <c r="M59" s="133">
        <v>1</v>
      </c>
      <c r="N59" s="133">
        <v>1</v>
      </c>
      <c r="O59" s="133">
        <v>1</v>
      </c>
      <c r="P59" s="133">
        <v>1</v>
      </c>
      <c r="Q59" s="133">
        <v>1</v>
      </c>
    </row>
    <row r="60" spans="1:17">
      <c r="A60" s="133">
        <v>54</v>
      </c>
      <c r="B60" s="159" t="s">
        <v>1446</v>
      </c>
      <c r="C60" s="127"/>
      <c r="D60" s="133" t="s">
        <v>530</v>
      </c>
      <c r="E60" s="248">
        <f t="shared" si="0"/>
        <v>48</v>
      </c>
      <c r="F60" s="133">
        <v>4</v>
      </c>
      <c r="G60" s="133">
        <v>4</v>
      </c>
      <c r="H60" s="133">
        <v>4</v>
      </c>
      <c r="I60" s="133">
        <v>4</v>
      </c>
      <c r="J60" s="133">
        <v>4</v>
      </c>
      <c r="K60" s="133">
        <v>4</v>
      </c>
      <c r="L60" s="133">
        <v>4</v>
      </c>
      <c r="M60" s="133">
        <v>4</v>
      </c>
      <c r="N60" s="133">
        <v>4</v>
      </c>
      <c r="O60" s="133">
        <v>4</v>
      </c>
      <c r="P60" s="133">
        <v>4</v>
      </c>
      <c r="Q60" s="133">
        <v>4</v>
      </c>
    </row>
    <row r="61" spans="1:17">
      <c r="A61" s="133">
        <v>55</v>
      </c>
      <c r="B61" s="252" t="s">
        <v>1641</v>
      </c>
      <c r="C61" s="253"/>
      <c r="D61" s="157" t="s">
        <v>530</v>
      </c>
      <c r="E61" s="248">
        <f t="shared" si="0"/>
        <v>8</v>
      </c>
      <c r="F61" s="254">
        <v>1</v>
      </c>
      <c r="G61" s="131"/>
      <c r="H61" s="157">
        <v>1</v>
      </c>
      <c r="I61" s="157">
        <v>1</v>
      </c>
      <c r="J61" s="255">
        <v>1</v>
      </c>
      <c r="K61" s="255">
        <v>1</v>
      </c>
      <c r="L61" s="255">
        <v>1</v>
      </c>
      <c r="M61" s="255"/>
      <c r="N61" s="255">
        <v>1</v>
      </c>
      <c r="O61" s="255"/>
      <c r="P61" s="255">
        <v>1</v>
      </c>
      <c r="Q61" s="255"/>
    </row>
    <row r="62" spans="1:17" s="118" customFormat="1">
      <c r="A62" s="133">
        <v>56</v>
      </c>
      <c r="B62" s="159" t="s">
        <v>19</v>
      </c>
      <c r="C62" s="160"/>
      <c r="D62" s="133" t="s">
        <v>530</v>
      </c>
      <c r="E62" s="248">
        <f t="shared" si="0"/>
        <v>162</v>
      </c>
      <c r="F62" s="133">
        <v>10</v>
      </c>
      <c r="G62" s="133"/>
      <c r="H62" s="133">
        <v>35</v>
      </c>
      <c r="I62" s="133">
        <v>26</v>
      </c>
      <c r="J62" s="133">
        <v>5</v>
      </c>
      <c r="K62" s="133">
        <v>3</v>
      </c>
      <c r="L62" s="133">
        <v>35</v>
      </c>
      <c r="M62" s="133">
        <v>13</v>
      </c>
      <c r="N62" s="133"/>
      <c r="O62" s="133">
        <v>25</v>
      </c>
      <c r="P62" s="133"/>
      <c r="Q62" s="133">
        <v>10</v>
      </c>
    </row>
    <row r="63" spans="1:17">
      <c r="A63" s="133">
        <v>57</v>
      </c>
      <c r="B63" s="205" t="s">
        <v>1525</v>
      </c>
      <c r="C63" s="127"/>
      <c r="D63" s="206" t="s">
        <v>530</v>
      </c>
      <c r="E63" s="248">
        <f t="shared" si="0"/>
        <v>235</v>
      </c>
      <c r="F63" s="207">
        <v>15</v>
      </c>
      <c r="G63" s="207">
        <v>20</v>
      </c>
      <c r="H63" s="207">
        <v>20</v>
      </c>
      <c r="I63" s="250">
        <v>20</v>
      </c>
      <c r="J63" s="249">
        <v>20</v>
      </c>
      <c r="K63" s="249">
        <v>20</v>
      </c>
      <c r="L63" s="249">
        <v>20</v>
      </c>
      <c r="M63" s="249">
        <v>20</v>
      </c>
      <c r="N63" s="251">
        <v>20</v>
      </c>
      <c r="O63" s="249">
        <v>20</v>
      </c>
      <c r="P63" s="249">
        <v>20</v>
      </c>
      <c r="Q63" s="249">
        <v>20</v>
      </c>
    </row>
    <row r="64" spans="1:17">
      <c r="A64" s="133">
        <v>58</v>
      </c>
      <c r="B64" s="159" t="s">
        <v>1415</v>
      </c>
      <c r="C64" s="127"/>
      <c r="D64" s="133" t="s">
        <v>530</v>
      </c>
      <c r="E64" s="248">
        <f t="shared" si="0"/>
        <v>100</v>
      </c>
      <c r="F64" s="133">
        <v>8</v>
      </c>
      <c r="G64" s="133">
        <v>8</v>
      </c>
      <c r="H64" s="133">
        <v>8</v>
      </c>
      <c r="I64" s="133">
        <v>8</v>
      </c>
      <c r="J64" s="133">
        <v>10</v>
      </c>
      <c r="K64" s="133">
        <v>8</v>
      </c>
      <c r="L64" s="133">
        <v>10</v>
      </c>
      <c r="M64" s="133">
        <v>8</v>
      </c>
      <c r="N64" s="133">
        <v>8</v>
      </c>
      <c r="O64" s="133">
        <v>8</v>
      </c>
      <c r="P64" s="133">
        <v>8</v>
      </c>
      <c r="Q64" s="133">
        <v>8</v>
      </c>
    </row>
    <row r="65" spans="1:17" ht="25.5">
      <c r="A65" s="133">
        <v>59</v>
      </c>
      <c r="B65" s="159" t="s">
        <v>1558</v>
      </c>
      <c r="C65" s="127"/>
      <c r="D65" s="133" t="s">
        <v>530</v>
      </c>
      <c r="E65" s="248">
        <f t="shared" si="0"/>
        <v>40</v>
      </c>
      <c r="F65" s="133"/>
      <c r="G65" s="133"/>
      <c r="H65" s="133"/>
      <c r="I65" s="133">
        <v>10</v>
      </c>
      <c r="J65" s="133"/>
      <c r="K65" s="133">
        <v>10</v>
      </c>
      <c r="L65" s="133"/>
      <c r="M65" s="133">
        <v>10</v>
      </c>
      <c r="N65" s="133"/>
      <c r="O65" s="133">
        <v>10</v>
      </c>
      <c r="P65" s="133"/>
      <c r="Q65" s="133"/>
    </row>
    <row r="66" spans="1:17">
      <c r="A66" s="133">
        <v>60</v>
      </c>
      <c r="B66" s="159" t="s">
        <v>21</v>
      </c>
      <c r="C66" s="127"/>
      <c r="D66" s="133" t="s">
        <v>530</v>
      </c>
      <c r="E66" s="248">
        <f t="shared" si="0"/>
        <v>150</v>
      </c>
      <c r="F66" s="133"/>
      <c r="G66" s="133">
        <v>40</v>
      </c>
      <c r="H66" s="133"/>
      <c r="I66" s="133"/>
      <c r="J66" s="133">
        <v>40</v>
      </c>
      <c r="K66" s="133"/>
      <c r="L66" s="133"/>
      <c r="M66" s="133">
        <v>40</v>
      </c>
      <c r="N66" s="133"/>
      <c r="O66" s="133"/>
      <c r="P66" s="133">
        <v>30</v>
      </c>
      <c r="Q66" s="133"/>
    </row>
    <row r="67" spans="1:17">
      <c r="A67" s="133">
        <v>61</v>
      </c>
      <c r="B67" s="205" t="s">
        <v>1531</v>
      </c>
      <c r="C67" s="127"/>
      <c r="D67" s="206" t="s">
        <v>545</v>
      </c>
      <c r="E67" s="248">
        <f t="shared" si="0"/>
        <v>1</v>
      </c>
      <c r="F67" s="207"/>
      <c r="G67" s="207">
        <v>1</v>
      </c>
      <c r="H67" s="207"/>
      <c r="I67" s="250"/>
      <c r="J67" s="249"/>
      <c r="K67" s="249"/>
      <c r="L67" s="249"/>
      <c r="M67" s="249"/>
      <c r="N67" s="251"/>
      <c r="O67" s="249"/>
      <c r="P67" s="249"/>
      <c r="Q67" s="249"/>
    </row>
    <row r="68" spans="1:17">
      <c r="A68" s="133">
        <v>62</v>
      </c>
      <c r="B68" s="256" t="s">
        <v>1638</v>
      </c>
      <c r="C68" s="127"/>
      <c r="D68" s="209" t="s">
        <v>530</v>
      </c>
      <c r="E68" s="248">
        <f t="shared" si="0"/>
        <v>5</v>
      </c>
      <c r="F68" s="125">
        <v>1</v>
      </c>
      <c r="G68" s="125">
        <v>1</v>
      </c>
      <c r="H68" s="125">
        <v>1</v>
      </c>
      <c r="I68" s="125">
        <v>1</v>
      </c>
      <c r="J68" s="125">
        <v>1</v>
      </c>
      <c r="K68" s="125"/>
      <c r="L68" s="125"/>
      <c r="M68" s="125"/>
      <c r="N68" s="125"/>
      <c r="O68" s="125"/>
      <c r="P68" s="125"/>
      <c r="Q68" s="125"/>
    </row>
    <row r="69" spans="1:17">
      <c r="A69" s="133">
        <v>63</v>
      </c>
      <c r="B69" s="256" t="s">
        <v>1637</v>
      </c>
      <c r="C69" s="127"/>
      <c r="D69" s="209" t="s">
        <v>530</v>
      </c>
      <c r="E69" s="248">
        <f t="shared" si="0"/>
        <v>3</v>
      </c>
      <c r="F69" s="125">
        <v>1</v>
      </c>
      <c r="G69" s="125">
        <v>1</v>
      </c>
      <c r="H69" s="125">
        <v>1</v>
      </c>
      <c r="I69" s="125"/>
      <c r="J69" s="125"/>
      <c r="K69" s="125"/>
      <c r="L69" s="125"/>
      <c r="M69" s="125"/>
      <c r="N69" s="125"/>
      <c r="O69" s="125"/>
      <c r="P69" s="125"/>
      <c r="Q69" s="125"/>
    </row>
    <row r="70" spans="1:17">
      <c r="A70" s="133">
        <v>64</v>
      </c>
      <c r="B70" s="159" t="s">
        <v>1608</v>
      </c>
      <c r="C70" s="127"/>
      <c r="D70" s="133" t="s">
        <v>530</v>
      </c>
      <c r="E70" s="248">
        <f t="shared" si="0"/>
        <v>400</v>
      </c>
      <c r="F70" s="133"/>
      <c r="G70" s="133"/>
      <c r="H70" s="133">
        <v>200</v>
      </c>
      <c r="I70" s="133"/>
      <c r="J70" s="133"/>
      <c r="K70" s="133"/>
      <c r="L70" s="133">
        <v>200</v>
      </c>
      <c r="M70" s="133"/>
      <c r="N70" s="133"/>
      <c r="O70" s="133"/>
      <c r="P70" s="133"/>
      <c r="Q70" s="133"/>
    </row>
    <row r="71" spans="1:17">
      <c r="A71" s="133">
        <v>65</v>
      </c>
      <c r="B71" s="159" t="s">
        <v>1609</v>
      </c>
      <c r="C71" s="127"/>
      <c r="D71" s="133" t="s">
        <v>530</v>
      </c>
      <c r="E71" s="248">
        <f t="shared" si="0"/>
        <v>400</v>
      </c>
      <c r="F71" s="133"/>
      <c r="G71" s="133"/>
      <c r="H71" s="133">
        <v>200</v>
      </c>
      <c r="I71" s="133"/>
      <c r="J71" s="133"/>
      <c r="K71" s="133"/>
      <c r="L71" s="133">
        <v>200</v>
      </c>
      <c r="M71" s="133"/>
      <c r="N71" s="133"/>
      <c r="O71" s="133"/>
      <c r="P71" s="133"/>
      <c r="Q71" s="133"/>
    </row>
    <row r="72" spans="1:17">
      <c r="A72" s="133">
        <v>66</v>
      </c>
      <c r="B72" s="205" t="s">
        <v>1613</v>
      </c>
      <c r="C72" s="127"/>
      <c r="D72" s="206" t="s">
        <v>530</v>
      </c>
      <c r="E72" s="248">
        <f t="shared" ref="E72:E87" si="1">SUM(F72:Q72)</f>
        <v>200</v>
      </c>
      <c r="F72" s="207"/>
      <c r="G72" s="207"/>
      <c r="H72" s="207"/>
      <c r="I72" s="250"/>
      <c r="J72" s="249">
        <v>200</v>
      </c>
      <c r="K72" s="249"/>
      <c r="L72" s="249"/>
      <c r="M72" s="249"/>
      <c r="N72" s="251"/>
      <c r="O72" s="249"/>
      <c r="P72" s="249"/>
      <c r="Q72" s="249"/>
    </row>
    <row r="73" spans="1:17">
      <c r="A73" s="133">
        <v>67</v>
      </c>
      <c r="B73" s="205" t="s">
        <v>1610</v>
      </c>
      <c r="C73" s="127"/>
      <c r="D73" s="206" t="s">
        <v>530</v>
      </c>
      <c r="E73" s="248">
        <f t="shared" si="1"/>
        <v>400</v>
      </c>
      <c r="F73" s="249"/>
      <c r="G73" s="249"/>
      <c r="H73" s="249">
        <v>200</v>
      </c>
      <c r="I73" s="250"/>
      <c r="J73" s="249"/>
      <c r="K73" s="249"/>
      <c r="L73" s="249"/>
      <c r="M73" s="249">
        <v>200</v>
      </c>
      <c r="N73" s="251"/>
      <c r="O73" s="249"/>
      <c r="P73" s="249"/>
      <c r="Q73" s="249"/>
    </row>
    <row r="74" spans="1:17">
      <c r="A74" s="133">
        <v>68</v>
      </c>
      <c r="B74" s="205" t="s">
        <v>1611</v>
      </c>
      <c r="C74" s="127"/>
      <c r="D74" s="206" t="s">
        <v>530</v>
      </c>
      <c r="E74" s="248">
        <f t="shared" si="1"/>
        <v>400</v>
      </c>
      <c r="F74" s="249"/>
      <c r="G74" s="249"/>
      <c r="H74" s="249"/>
      <c r="I74" s="250">
        <v>400</v>
      </c>
      <c r="J74" s="249"/>
      <c r="K74" s="249"/>
      <c r="L74" s="249"/>
      <c r="M74" s="249"/>
      <c r="N74" s="251"/>
      <c r="O74" s="249"/>
      <c r="P74" s="249"/>
      <c r="Q74" s="249"/>
    </row>
    <row r="75" spans="1:17">
      <c r="A75" s="133">
        <v>69</v>
      </c>
      <c r="B75" s="205" t="s">
        <v>1612</v>
      </c>
      <c r="C75" s="127"/>
      <c r="D75" s="206" t="s">
        <v>530</v>
      </c>
      <c r="E75" s="248">
        <f t="shared" si="1"/>
        <v>400</v>
      </c>
      <c r="F75" s="249"/>
      <c r="G75" s="249"/>
      <c r="H75" s="249"/>
      <c r="I75" s="250">
        <v>400</v>
      </c>
      <c r="J75" s="249"/>
      <c r="K75" s="249"/>
      <c r="L75" s="249"/>
      <c r="M75" s="249"/>
      <c r="N75" s="251"/>
      <c r="O75" s="249"/>
      <c r="P75" s="249"/>
      <c r="Q75" s="249"/>
    </row>
    <row r="76" spans="1:17">
      <c r="A76" s="133">
        <v>70</v>
      </c>
      <c r="B76" s="159" t="s">
        <v>1604</v>
      </c>
      <c r="C76" s="127"/>
      <c r="D76" s="133" t="s">
        <v>530</v>
      </c>
      <c r="E76" s="248">
        <f t="shared" si="1"/>
        <v>4000</v>
      </c>
      <c r="F76" s="249"/>
      <c r="G76" s="249"/>
      <c r="H76" s="249">
        <v>1000</v>
      </c>
      <c r="I76" s="249"/>
      <c r="J76" s="249">
        <v>1000</v>
      </c>
      <c r="K76" s="249"/>
      <c r="L76" s="249">
        <v>1000</v>
      </c>
      <c r="M76" s="249"/>
      <c r="N76" s="249">
        <v>1000</v>
      </c>
      <c r="O76" s="249"/>
      <c r="P76" s="249"/>
      <c r="Q76" s="133"/>
    </row>
    <row r="77" spans="1:17">
      <c r="A77" s="133">
        <v>71</v>
      </c>
      <c r="B77" s="205" t="s">
        <v>1589</v>
      </c>
      <c r="C77" s="127"/>
      <c r="D77" s="206" t="s">
        <v>530</v>
      </c>
      <c r="E77" s="248">
        <f t="shared" si="1"/>
        <v>6</v>
      </c>
      <c r="F77" s="249"/>
      <c r="G77" s="249">
        <v>2</v>
      </c>
      <c r="H77" s="249"/>
      <c r="I77" s="250">
        <v>2</v>
      </c>
      <c r="J77" s="249"/>
      <c r="K77" s="249"/>
      <c r="L77" s="249">
        <v>2</v>
      </c>
      <c r="M77" s="249"/>
      <c r="N77" s="251"/>
      <c r="O77" s="249"/>
      <c r="P77" s="249"/>
      <c r="Q77" s="249"/>
    </row>
    <row r="78" spans="1:17">
      <c r="A78" s="133">
        <v>72</v>
      </c>
      <c r="B78" s="252" t="s">
        <v>1643</v>
      </c>
      <c r="C78" s="253"/>
      <c r="D78" s="157" t="s">
        <v>13</v>
      </c>
      <c r="E78" s="248">
        <f t="shared" si="1"/>
        <v>24</v>
      </c>
      <c r="F78" s="261">
        <v>2</v>
      </c>
      <c r="G78" s="262">
        <v>2</v>
      </c>
      <c r="H78" s="263">
        <v>2</v>
      </c>
      <c r="I78" s="263">
        <v>2</v>
      </c>
      <c r="J78" s="264">
        <v>2</v>
      </c>
      <c r="K78" s="264">
        <v>2</v>
      </c>
      <c r="L78" s="264">
        <v>2</v>
      </c>
      <c r="M78" s="264">
        <v>2</v>
      </c>
      <c r="N78" s="264">
        <v>2</v>
      </c>
      <c r="O78" s="264">
        <v>2</v>
      </c>
      <c r="P78" s="264">
        <v>2</v>
      </c>
      <c r="Q78" s="255">
        <v>2</v>
      </c>
    </row>
    <row r="79" spans="1:17">
      <c r="A79" s="133">
        <v>73</v>
      </c>
      <c r="B79" s="159" t="s">
        <v>1418</v>
      </c>
      <c r="C79" s="127"/>
      <c r="D79" s="133" t="s">
        <v>530</v>
      </c>
      <c r="E79" s="248">
        <f t="shared" si="1"/>
        <v>17</v>
      </c>
      <c r="F79" s="249">
        <v>2</v>
      </c>
      <c r="G79" s="249"/>
      <c r="H79" s="249">
        <v>2</v>
      </c>
      <c r="I79" s="249">
        <v>6</v>
      </c>
      <c r="J79" s="249"/>
      <c r="K79" s="249"/>
      <c r="L79" s="249">
        <v>3</v>
      </c>
      <c r="M79" s="249"/>
      <c r="N79" s="249"/>
      <c r="O79" s="249">
        <v>4</v>
      </c>
      <c r="P79" s="249"/>
      <c r="Q79" s="133"/>
    </row>
    <row r="80" spans="1:17" s="118" customFormat="1">
      <c r="A80" s="133">
        <v>74</v>
      </c>
      <c r="B80" s="159" t="s">
        <v>1506</v>
      </c>
      <c r="C80" s="160"/>
      <c r="D80" s="133" t="s">
        <v>530</v>
      </c>
      <c r="E80" s="248">
        <f t="shared" si="1"/>
        <v>145</v>
      </c>
      <c r="F80" s="249">
        <v>5</v>
      </c>
      <c r="G80" s="249">
        <v>22</v>
      </c>
      <c r="H80" s="249">
        <v>5</v>
      </c>
      <c r="I80" s="249">
        <v>5</v>
      </c>
      <c r="J80" s="249">
        <v>15</v>
      </c>
      <c r="K80" s="249">
        <v>16</v>
      </c>
      <c r="L80" s="249">
        <v>30</v>
      </c>
      <c r="M80" s="249">
        <v>15</v>
      </c>
      <c r="N80" s="249">
        <v>7</v>
      </c>
      <c r="O80" s="249">
        <v>5</v>
      </c>
      <c r="P80" s="249">
        <v>15</v>
      </c>
      <c r="Q80" s="133">
        <v>5</v>
      </c>
    </row>
    <row r="81" spans="1:17">
      <c r="A81" s="133">
        <v>75</v>
      </c>
      <c r="B81" s="205" t="s">
        <v>1622</v>
      </c>
      <c r="C81" s="127"/>
      <c r="D81" s="206" t="s">
        <v>605</v>
      </c>
      <c r="E81" s="248">
        <f t="shared" si="1"/>
        <v>5</v>
      </c>
      <c r="F81" s="249"/>
      <c r="G81" s="249"/>
      <c r="H81" s="249"/>
      <c r="I81" s="250"/>
      <c r="J81" s="249"/>
      <c r="K81" s="249"/>
      <c r="L81" s="249">
        <v>5</v>
      </c>
      <c r="M81" s="249"/>
      <c r="N81" s="251"/>
      <c r="O81" s="249"/>
      <c r="P81" s="249"/>
      <c r="Q81" s="249"/>
    </row>
    <row r="82" spans="1:17" s="118" customFormat="1">
      <c r="A82" s="133">
        <v>76</v>
      </c>
      <c r="B82" s="205" t="s">
        <v>22</v>
      </c>
      <c r="C82" s="160"/>
      <c r="D82" s="206" t="s">
        <v>530</v>
      </c>
      <c r="E82" s="248">
        <f t="shared" si="1"/>
        <v>30</v>
      </c>
      <c r="F82" s="249"/>
      <c r="G82" s="249"/>
      <c r="H82" s="249">
        <v>20</v>
      </c>
      <c r="I82" s="250"/>
      <c r="J82" s="249"/>
      <c r="K82" s="249"/>
      <c r="L82" s="249">
        <v>10</v>
      </c>
      <c r="M82" s="249"/>
      <c r="N82" s="251"/>
      <c r="O82" s="249"/>
      <c r="P82" s="249"/>
      <c r="Q82" s="249"/>
    </row>
    <row r="83" spans="1:17">
      <c r="A83" s="133">
        <v>77</v>
      </c>
      <c r="B83" s="252" t="s">
        <v>1645</v>
      </c>
      <c r="C83" s="253"/>
      <c r="D83" s="157" t="s">
        <v>530</v>
      </c>
      <c r="E83" s="248">
        <f t="shared" si="1"/>
        <v>60</v>
      </c>
      <c r="F83" s="261">
        <v>5</v>
      </c>
      <c r="G83" s="262">
        <v>5</v>
      </c>
      <c r="H83" s="263">
        <v>5</v>
      </c>
      <c r="I83" s="263">
        <v>5</v>
      </c>
      <c r="J83" s="264">
        <v>5</v>
      </c>
      <c r="K83" s="264">
        <v>5</v>
      </c>
      <c r="L83" s="264">
        <v>5</v>
      </c>
      <c r="M83" s="264">
        <v>5</v>
      </c>
      <c r="N83" s="264">
        <v>5</v>
      </c>
      <c r="O83" s="264">
        <v>5</v>
      </c>
      <c r="P83" s="264">
        <v>5</v>
      </c>
      <c r="Q83" s="255">
        <v>5</v>
      </c>
    </row>
    <row r="84" spans="1:17">
      <c r="A84" s="133">
        <v>78</v>
      </c>
      <c r="B84" s="159" t="s">
        <v>23</v>
      </c>
      <c r="C84" s="127"/>
      <c r="D84" s="133" t="s">
        <v>527</v>
      </c>
      <c r="E84" s="248">
        <f t="shared" si="1"/>
        <v>40</v>
      </c>
      <c r="F84" s="249"/>
      <c r="G84" s="249"/>
      <c r="H84" s="249"/>
      <c r="I84" s="249"/>
      <c r="J84" s="249">
        <v>40</v>
      </c>
      <c r="K84" s="249"/>
      <c r="L84" s="249"/>
      <c r="M84" s="249"/>
      <c r="N84" s="249"/>
      <c r="O84" s="249"/>
      <c r="P84" s="249"/>
      <c r="Q84" s="133"/>
    </row>
    <row r="85" spans="1:17" ht="25.5">
      <c r="A85" s="133">
        <v>79</v>
      </c>
      <c r="B85" s="159" t="s">
        <v>1497</v>
      </c>
      <c r="C85" s="127"/>
      <c r="D85" s="133" t="s">
        <v>503</v>
      </c>
      <c r="E85" s="248">
        <f t="shared" si="1"/>
        <v>370</v>
      </c>
      <c r="F85" s="249"/>
      <c r="G85" s="249"/>
      <c r="H85" s="249"/>
      <c r="I85" s="249"/>
      <c r="J85" s="249"/>
      <c r="K85" s="249">
        <v>370</v>
      </c>
      <c r="L85" s="249"/>
      <c r="M85" s="249"/>
      <c r="N85" s="249"/>
      <c r="O85" s="249"/>
      <c r="P85" s="249"/>
      <c r="Q85" s="133"/>
    </row>
    <row r="86" spans="1:17">
      <c r="A86" s="133">
        <v>80</v>
      </c>
      <c r="B86" s="159" t="s">
        <v>1419</v>
      </c>
      <c r="C86" s="127"/>
      <c r="D86" s="133" t="s">
        <v>503</v>
      </c>
      <c r="E86" s="248">
        <f t="shared" si="1"/>
        <v>40</v>
      </c>
      <c r="F86" s="249"/>
      <c r="G86" s="249"/>
      <c r="H86" s="249"/>
      <c r="I86" s="249">
        <v>20</v>
      </c>
      <c r="J86" s="249"/>
      <c r="K86" s="249"/>
      <c r="L86" s="249"/>
      <c r="M86" s="249">
        <v>20</v>
      </c>
      <c r="N86" s="249"/>
      <c r="O86" s="249"/>
      <c r="P86" s="249"/>
      <c r="Q86" s="133"/>
    </row>
    <row r="87" spans="1:17">
      <c r="A87" s="133">
        <v>81</v>
      </c>
      <c r="B87" s="159" t="s">
        <v>24</v>
      </c>
      <c r="C87" s="127"/>
      <c r="D87" s="133" t="s">
        <v>530</v>
      </c>
      <c r="E87" s="248">
        <f t="shared" si="1"/>
        <v>30</v>
      </c>
      <c r="F87" s="249"/>
      <c r="G87" s="249">
        <v>10</v>
      </c>
      <c r="H87" s="249"/>
      <c r="I87" s="249"/>
      <c r="J87" s="249"/>
      <c r="K87" s="249">
        <v>10</v>
      </c>
      <c r="L87" s="249"/>
      <c r="M87" s="249"/>
      <c r="N87" s="249"/>
      <c r="O87" s="249">
        <v>10</v>
      </c>
      <c r="P87" s="249"/>
      <c r="Q87" s="133"/>
    </row>
    <row r="88" spans="1:17">
      <c r="A88" s="133">
        <v>82</v>
      </c>
      <c r="B88" s="205" t="s">
        <v>1391</v>
      </c>
      <c r="C88" s="127"/>
      <c r="D88" s="206" t="s">
        <v>1392</v>
      </c>
      <c r="E88" s="248">
        <f>SUM(F88:Q88)</f>
        <v>348</v>
      </c>
      <c r="F88" s="249">
        <v>22</v>
      </c>
      <c r="G88" s="249">
        <v>40</v>
      </c>
      <c r="H88" s="249">
        <v>22</v>
      </c>
      <c r="I88" s="250">
        <v>24</v>
      </c>
      <c r="J88" s="249">
        <v>42</v>
      </c>
      <c r="K88" s="249">
        <v>24</v>
      </c>
      <c r="L88" s="249">
        <v>24</v>
      </c>
      <c r="M88" s="249">
        <v>42</v>
      </c>
      <c r="N88" s="251">
        <v>24</v>
      </c>
      <c r="O88" s="249">
        <v>22</v>
      </c>
      <c r="P88" s="249">
        <v>40</v>
      </c>
      <c r="Q88" s="249">
        <v>22</v>
      </c>
    </row>
    <row r="89" spans="1:17">
      <c r="A89" s="133">
        <v>83</v>
      </c>
      <c r="B89" s="205" t="s">
        <v>1507</v>
      </c>
      <c r="C89" s="127"/>
      <c r="D89" s="206" t="s">
        <v>530</v>
      </c>
      <c r="E89" s="248">
        <f t="shared" ref="E89:E138" si="2">SUM(F89:Q89)</f>
        <v>40</v>
      </c>
      <c r="F89" s="249">
        <v>10</v>
      </c>
      <c r="G89" s="249"/>
      <c r="H89" s="249"/>
      <c r="I89" s="250"/>
      <c r="J89" s="249">
        <v>10</v>
      </c>
      <c r="K89" s="249"/>
      <c r="L89" s="249"/>
      <c r="M89" s="249">
        <v>10</v>
      </c>
      <c r="N89" s="251"/>
      <c r="O89" s="249"/>
      <c r="P89" s="249">
        <v>10</v>
      </c>
      <c r="Q89" s="249"/>
    </row>
    <row r="90" spans="1:17">
      <c r="A90" s="133">
        <v>84</v>
      </c>
      <c r="B90" s="159" t="s">
        <v>1422</v>
      </c>
      <c r="C90" s="127"/>
      <c r="D90" s="133" t="s">
        <v>530</v>
      </c>
      <c r="E90" s="248">
        <f t="shared" si="2"/>
        <v>10</v>
      </c>
      <c r="F90" s="249"/>
      <c r="G90" s="249">
        <v>2</v>
      </c>
      <c r="H90" s="249"/>
      <c r="I90" s="249"/>
      <c r="J90" s="249">
        <v>2</v>
      </c>
      <c r="K90" s="249">
        <v>2</v>
      </c>
      <c r="L90" s="249"/>
      <c r="M90" s="249">
        <v>2</v>
      </c>
      <c r="N90" s="249"/>
      <c r="O90" s="249"/>
      <c r="P90" s="249">
        <v>2</v>
      </c>
      <c r="Q90" s="249"/>
    </row>
    <row r="91" spans="1:17">
      <c r="A91" s="133">
        <v>85</v>
      </c>
      <c r="B91" s="159" t="s">
        <v>1423</v>
      </c>
      <c r="C91" s="127"/>
      <c r="D91" s="133" t="s">
        <v>530</v>
      </c>
      <c r="E91" s="248">
        <f t="shared" si="2"/>
        <v>20</v>
      </c>
      <c r="F91" s="249"/>
      <c r="G91" s="249"/>
      <c r="H91" s="249"/>
      <c r="I91" s="249">
        <v>5</v>
      </c>
      <c r="J91" s="249"/>
      <c r="K91" s="249">
        <v>5</v>
      </c>
      <c r="L91" s="249"/>
      <c r="M91" s="249">
        <v>5</v>
      </c>
      <c r="N91" s="249"/>
      <c r="O91" s="249">
        <v>5</v>
      </c>
      <c r="P91" s="249"/>
      <c r="Q91" s="249"/>
    </row>
    <row r="92" spans="1:17">
      <c r="A92" s="133">
        <v>86</v>
      </c>
      <c r="B92" s="205" t="s">
        <v>1570</v>
      </c>
      <c r="C92" s="127"/>
      <c r="D92" s="206" t="s">
        <v>530</v>
      </c>
      <c r="E92" s="248">
        <f t="shared" si="2"/>
        <v>75</v>
      </c>
      <c r="F92" s="249"/>
      <c r="G92" s="249">
        <v>25</v>
      </c>
      <c r="H92" s="249"/>
      <c r="I92" s="250"/>
      <c r="J92" s="249"/>
      <c r="K92" s="249">
        <v>25</v>
      </c>
      <c r="L92" s="249"/>
      <c r="M92" s="249"/>
      <c r="N92" s="251"/>
      <c r="O92" s="249">
        <v>25</v>
      </c>
      <c r="P92" s="249"/>
      <c r="Q92" s="249"/>
    </row>
    <row r="93" spans="1:17">
      <c r="A93" s="133">
        <v>87</v>
      </c>
      <c r="B93" s="205" t="s">
        <v>1591</v>
      </c>
      <c r="C93" s="127"/>
      <c r="D93" s="206" t="s">
        <v>530</v>
      </c>
      <c r="E93" s="248">
        <f t="shared" si="2"/>
        <v>16</v>
      </c>
      <c r="F93" s="249"/>
      <c r="G93" s="249"/>
      <c r="H93" s="249"/>
      <c r="I93" s="250">
        <v>4</v>
      </c>
      <c r="J93" s="249"/>
      <c r="K93" s="249"/>
      <c r="L93" s="249">
        <v>4</v>
      </c>
      <c r="M93" s="249">
        <v>4</v>
      </c>
      <c r="N93" s="251"/>
      <c r="O93" s="249">
        <v>4</v>
      </c>
      <c r="P93" s="249"/>
      <c r="Q93" s="249"/>
    </row>
    <row r="94" spans="1:17">
      <c r="A94" s="133">
        <v>88</v>
      </c>
      <c r="B94" s="205" t="s">
        <v>1614</v>
      </c>
      <c r="C94" s="127"/>
      <c r="D94" s="206" t="s">
        <v>530</v>
      </c>
      <c r="E94" s="248">
        <f t="shared" si="2"/>
        <v>600</v>
      </c>
      <c r="F94" s="249"/>
      <c r="G94" s="249">
        <v>300</v>
      </c>
      <c r="H94" s="249"/>
      <c r="I94" s="250"/>
      <c r="J94" s="249"/>
      <c r="K94" s="249"/>
      <c r="L94" s="249"/>
      <c r="M94" s="249"/>
      <c r="N94" s="251"/>
      <c r="O94" s="249"/>
      <c r="P94" s="249">
        <v>300</v>
      </c>
      <c r="Q94" s="249"/>
    </row>
    <row r="95" spans="1:17">
      <c r="A95" s="133">
        <v>89</v>
      </c>
      <c r="B95" s="159" t="s">
        <v>1615</v>
      </c>
      <c r="C95" s="127"/>
      <c r="D95" s="133" t="s">
        <v>530</v>
      </c>
      <c r="E95" s="248">
        <f t="shared" si="2"/>
        <v>400</v>
      </c>
      <c r="F95" s="249"/>
      <c r="G95" s="249">
        <v>200</v>
      </c>
      <c r="H95" s="249"/>
      <c r="I95" s="249"/>
      <c r="J95" s="249"/>
      <c r="K95" s="249"/>
      <c r="L95" s="249"/>
      <c r="M95" s="249"/>
      <c r="N95" s="249"/>
      <c r="O95" s="249"/>
      <c r="P95" s="249">
        <v>200</v>
      </c>
      <c r="Q95" s="249"/>
    </row>
    <row r="96" spans="1:17">
      <c r="A96" s="133">
        <v>90</v>
      </c>
      <c r="B96" s="205" t="s">
        <v>1616</v>
      </c>
      <c r="C96" s="127"/>
      <c r="D96" s="206" t="s">
        <v>530</v>
      </c>
      <c r="E96" s="248">
        <f t="shared" si="2"/>
        <v>300</v>
      </c>
      <c r="F96" s="249"/>
      <c r="G96" s="249">
        <v>100</v>
      </c>
      <c r="H96" s="249"/>
      <c r="I96" s="250"/>
      <c r="J96" s="249"/>
      <c r="K96" s="249"/>
      <c r="L96" s="249"/>
      <c r="M96" s="249"/>
      <c r="N96" s="251"/>
      <c r="O96" s="249"/>
      <c r="P96" s="249">
        <v>200</v>
      </c>
      <c r="Q96" s="249"/>
    </row>
    <row r="97" spans="1:17">
      <c r="A97" s="133">
        <v>91</v>
      </c>
      <c r="B97" s="205" t="s">
        <v>1514</v>
      </c>
      <c r="C97" s="127"/>
      <c r="D97" s="206" t="s">
        <v>530</v>
      </c>
      <c r="E97" s="248">
        <f t="shared" si="2"/>
        <v>20</v>
      </c>
      <c r="F97" s="249">
        <v>20</v>
      </c>
      <c r="G97" s="249"/>
      <c r="H97" s="249"/>
      <c r="I97" s="250"/>
      <c r="J97" s="249"/>
      <c r="K97" s="249"/>
      <c r="L97" s="249"/>
      <c r="M97" s="249"/>
      <c r="N97" s="251"/>
      <c r="O97" s="249"/>
      <c r="P97" s="249"/>
      <c r="Q97" s="249"/>
    </row>
    <row r="98" spans="1:17">
      <c r="A98" s="133">
        <v>92</v>
      </c>
      <c r="B98" s="205" t="s">
        <v>1515</v>
      </c>
      <c r="C98" s="127"/>
      <c r="D98" s="206" t="s">
        <v>530</v>
      </c>
      <c r="E98" s="248">
        <f t="shared" si="2"/>
        <v>20</v>
      </c>
      <c r="F98" s="249"/>
      <c r="G98" s="249">
        <v>20</v>
      </c>
      <c r="H98" s="249"/>
      <c r="I98" s="250"/>
      <c r="J98" s="249"/>
      <c r="K98" s="249"/>
      <c r="L98" s="249"/>
      <c r="M98" s="249"/>
      <c r="N98" s="251"/>
      <c r="O98" s="249"/>
      <c r="P98" s="249"/>
      <c r="Q98" s="249"/>
    </row>
    <row r="99" spans="1:17">
      <c r="A99" s="133">
        <v>93</v>
      </c>
      <c r="B99" s="205" t="s">
        <v>1516</v>
      </c>
      <c r="C99" s="127"/>
      <c r="D99" s="206" t="s">
        <v>530</v>
      </c>
      <c r="E99" s="248">
        <f t="shared" si="2"/>
        <v>20</v>
      </c>
      <c r="F99" s="249"/>
      <c r="G99" s="249"/>
      <c r="H99" s="249">
        <v>20</v>
      </c>
      <c r="I99" s="250"/>
      <c r="J99" s="249"/>
      <c r="K99" s="249"/>
      <c r="L99" s="249"/>
      <c r="M99" s="249"/>
      <c r="N99" s="251"/>
      <c r="O99" s="249"/>
      <c r="P99" s="249"/>
      <c r="Q99" s="249"/>
    </row>
    <row r="100" spans="1:17">
      <c r="A100" s="133">
        <v>94</v>
      </c>
      <c r="B100" s="159" t="s">
        <v>1509</v>
      </c>
      <c r="C100" s="127"/>
      <c r="D100" s="133" t="s">
        <v>599</v>
      </c>
      <c r="E100" s="248">
        <f t="shared" si="2"/>
        <v>12</v>
      </c>
      <c r="F100" s="249"/>
      <c r="G100" s="249">
        <v>12</v>
      </c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</row>
    <row r="101" spans="1:17">
      <c r="A101" s="133">
        <v>95</v>
      </c>
      <c r="B101" s="205" t="s">
        <v>1579</v>
      </c>
      <c r="C101" s="127"/>
      <c r="D101" s="206" t="s">
        <v>530</v>
      </c>
      <c r="E101" s="248">
        <f t="shared" si="2"/>
        <v>9</v>
      </c>
      <c r="F101" s="249"/>
      <c r="G101" s="249"/>
      <c r="H101" s="249"/>
      <c r="I101" s="250"/>
      <c r="J101" s="249">
        <v>3</v>
      </c>
      <c r="K101" s="249"/>
      <c r="L101" s="249"/>
      <c r="M101" s="249">
        <v>3</v>
      </c>
      <c r="N101" s="251"/>
      <c r="O101" s="249"/>
      <c r="P101" s="249">
        <v>3</v>
      </c>
      <c r="Q101" s="249"/>
    </row>
    <row r="102" spans="1:17">
      <c r="A102" s="133">
        <v>96</v>
      </c>
      <c r="B102" s="252" t="s">
        <v>1642</v>
      </c>
      <c r="C102" s="253"/>
      <c r="D102" s="157" t="s">
        <v>530</v>
      </c>
      <c r="E102" s="248">
        <f t="shared" si="2"/>
        <v>8</v>
      </c>
      <c r="F102" s="254">
        <v>1</v>
      </c>
      <c r="G102" s="131"/>
      <c r="H102" s="157">
        <v>1</v>
      </c>
      <c r="I102" s="157"/>
      <c r="J102" s="255">
        <v>1</v>
      </c>
      <c r="K102" s="255"/>
      <c r="L102" s="255">
        <v>1</v>
      </c>
      <c r="M102" s="255">
        <v>1</v>
      </c>
      <c r="N102" s="255">
        <v>1</v>
      </c>
      <c r="O102" s="255">
        <v>1</v>
      </c>
      <c r="P102" s="255">
        <v>1</v>
      </c>
      <c r="Q102" s="255"/>
    </row>
    <row r="103" spans="1:17">
      <c r="A103" s="133">
        <v>97</v>
      </c>
      <c r="B103" s="256" t="s">
        <v>1639</v>
      </c>
      <c r="C103" s="127"/>
      <c r="D103" s="209" t="s">
        <v>530</v>
      </c>
      <c r="E103" s="248">
        <f t="shared" si="2"/>
        <v>20</v>
      </c>
      <c r="F103" s="125">
        <v>1</v>
      </c>
      <c r="G103" s="125"/>
      <c r="H103" s="125">
        <v>1</v>
      </c>
      <c r="I103" s="125"/>
      <c r="J103" s="125">
        <v>1</v>
      </c>
      <c r="K103" s="125">
        <v>12</v>
      </c>
      <c r="L103" s="125">
        <v>1</v>
      </c>
      <c r="M103" s="125"/>
      <c r="N103" s="125">
        <v>1</v>
      </c>
      <c r="O103" s="125">
        <v>1</v>
      </c>
      <c r="P103" s="125">
        <v>1</v>
      </c>
      <c r="Q103" s="125">
        <v>1</v>
      </c>
    </row>
    <row r="104" spans="1:17" s="5" customFormat="1" ht="18.75">
      <c r="A104" s="133">
        <v>98</v>
      </c>
      <c r="B104" s="252" t="s">
        <v>1640</v>
      </c>
      <c r="C104" s="253"/>
      <c r="D104" s="157" t="s">
        <v>530</v>
      </c>
      <c r="E104" s="248">
        <f t="shared" si="2"/>
        <v>8</v>
      </c>
      <c r="F104" s="254">
        <v>1</v>
      </c>
      <c r="G104" s="131">
        <v>1</v>
      </c>
      <c r="H104" s="157">
        <v>1</v>
      </c>
      <c r="I104" s="157">
        <v>1</v>
      </c>
      <c r="J104" s="255">
        <v>1</v>
      </c>
      <c r="K104" s="255"/>
      <c r="L104" s="255">
        <v>1</v>
      </c>
      <c r="M104" s="255"/>
      <c r="N104" s="255">
        <v>1</v>
      </c>
      <c r="O104" s="255"/>
      <c r="P104" s="255">
        <v>1</v>
      </c>
      <c r="Q104" s="255"/>
    </row>
    <row r="105" spans="1:17" s="5" customFormat="1" ht="18.75">
      <c r="A105" s="133">
        <v>99</v>
      </c>
      <c r="B105" s="159" t="s">
        <v>1569</v>
      </c>
      <c r="C105" s="127"/>
      <c r="D105" s="133" t="s">
        <v>530</v>
      </c>
      <c r="E105" s="248">
        <f t="shared" si="2"/>
        <v>20</v>
      </c>
      <c r="F105" s="133"/>
      <c r="G105" s="133"/>
      <c r="H105" s="133"/>
      <c r="I105" s="133">
        <v>10</v>
      </c>
      <c r="J105" s="133"/>
      <c r="K105" s="133"/>
      <c r="L105" s="133"/>
      <c r="M105" s="133">
        <v>10</v>
      </c>
      <c r="N105" s="133"/>
      <c r="O105" s="133"/>
      <c r="P105" s="133"/>
      <c r="Q105" s="133"/>
    </row>
    <row r="106" spans="1:17" s="246" customFormat="1" ht="18.75">
      <c r="A106" s="133">
        <v>100</v>
      </c>
      <c r="B106" s="205" t="s">
        <v>1595</v>
      </c>
      <c r="C106" s="160"/>
      <c r="D106" s="206" t="s">
        <v>530</v>
      </c>
      <c r="E106" s="248">
        <f t="shared" si="2"/>
        <v>45</v>
      </c>
      <c r="F106" s="207"/>
      <c r="G106" s="207"/>
      <c r="H106" s="207"/>
      <c r="I106" s="250">
        <v>40</v>
      </c>
      <c r="J106" s="249"/>
      <c r="K106" s="249">
        <v>5</v>
      </c>
      <c r="L106" s="249"/>
      <c r="M106" s="249"/>
      <c r="N106" s="251"/>
      <c r="O106" s="249"/>
      <c r="P106" s="249"/>
      <c r="Q106" s="249"/>
    </row>
    <row r="107" spans="1:17" s="5" customFormat="1" ht="25.5">
      <c r="A107" s="133">
        <v>101</v>
      </c>
      <c r="B107" s="159" t="s">
        <v>1652</v>
      </c>
      <c r="C107" s="127"/>
      <c r="D107" s="133" t="s">
        <v>530</v>
      </c>
      <c r="E107" s="248">
        <f t="shared" si="2"/>
        <v>72</v>
      </c>
      <c r="F107" s="133">
        <v>6</v>
      </c>
      <c r="G107" s="133">
        <v>6</v>
      </c>
      <c r="H107" s="133">
        <v>6</v>
      </c>
      <c r="I107" s="133">
        <v>6</v>
      </c>
      <c r="J107" s="133">
        <v>6</v>
      </c>
      <c r="K107" s="133">
        <v>6</v>
      </c>
      <c r="L107" s="133">
        <v>6</v>
      </c>
      <c r="M107" s="133">
        <v>6</v>
      </c>
      <c r="N107" s="133">
        <v>6</v>
      </c>
      <c r="O107" s="133">
        <v>6</v>
      </c>
      <c r="P107" s="133">
        <v>6</v>
      </c>
      <c r="Q107" s="133">
        <v>6</v>
      </c>
    </row>
    <row r="108" spans="1:17" s="5" customFormat="1" ht="18.75">
      <c r="A108" s="133">
        <v>102</v>
      </c>
      <c r="B108" s="256" t="s">
        <v>1636</v>
      </c>
      <c r="C108" s="127"/>
      <c r="D108" s="209" t="s">
        <v>530</v>
      </c>
      <c r="E108" s="248">
        <f t="shared" si="2"/>
        <v>2</v>
      </c>
      <c r="F108" s="125"/>
      <c r="G108" s="125"/>
      <c r="H108" s="125"/>
      <c r="I108" s="125">
        <v>1</v>
      </c>
      <c r="J108" s="125"/>
      <c r="K108" s="125"/>
      <c r="L108" s="125"/>
      <c r="M108" s="125">
        <v>1</v>
      </c>
      <c r="N108" s="125"/>
      <c r="O108" s="125"/>
      <c r="P108" s="125"/>
      <c r="Q108" s="125"/>
    </row>
    <row r="109" spans="1:17" s="5" customFormat="1" ht="18.75">
      <c r="A109" s="133">
        <v>103</v>
      </c>
      <c r="B109" s="159" t="s">
        <v>25</v>
      </c>
      <c r="C109" s="127"/>
      <c r="D109" s="133" t="s">
        <v>530</v>
      </c>
      <c r="E109" s="248">
        <f t="shared" si="2"/>
        <v>60</v>
      </c>
      <c r="F109" s="133">
        <v>5</v>
      </c>
      <c r="G109" s="133">
        <v>5</v>
      </c>
      <c r="H109" s="133">
        <v>5</v>
      </c>
      <c r="I109" s="133">
        <v>5</v>
      </c>
      <c r="J109" s="133">
        <v>5</v>
      </c>
      <c r="K109" s="133">
        <v>5</v>
      </c>
      <c r="L109" s="133">
        <v>5</v>
      </c>
      <c r="M109" s="133">
        <v>5</v>
      </c>
      <c r="N109" s="133">
        <v>5</v>
      </c>
      <c r="O109" s="133">
        <v>5</v>
      </c>
      <c r="P109" s="133">
        <v>5</v>
      </c>
      <c r="Q109" s="133">
        <v>5</v>
      </c>
    </row>
    <row r="110" spans="1:17" s="5" customFormat="1" ht="18.75">
      <c r="A110" s="133">
        <v>104</v>
      </c>
      <c r="B110" s="159" t="s">
        <v>26</v>
      </c>
      <c r="C110" s="127"/>
      <c r="D110" s="133" t="s">
        <v>530</v>
      </c>
      <c r="E110" s="248">
        <f t="shared" si="2"/>
        <v>96</v>
      </c>
      <c r="F110" s="133">
        <v>8</v>
      </c>
      <c r="G110" s="133">
        <v>8</v>
      </c>
      <c r="H110" s="133">
        <v>8</v>
      </c>
      <c r="I110" s="133">
        <v>8</v>
      </c>
      <c r="J110" s="133">
        <v>8</v>
      </c>
      <c r="K110" s="133">
        <v>8</v>
      </c>
      <c r="L110" s="133">
        <v>8</v>
      </c>
      <c r="M110" s="133">
        <v>8</v>
      </c>
      <c r="N110" s="133">
        <v>8</v>
      </c>
      <c r="O110" s="133">
        <v>8</v>
      </c>
      <c r="P110" s="133">
        <v>8</v>
      </c>
      <c r="Q110" s="133">
        <v>8</v>
      </c>
    </row>
    <row r="111" spans="1:17" s="5" customFormat="1" ht="18.75">
      <c r="A111" s="133">
        <v>105</v>
      </c>
      <c r="B111" s="159" t="s">
        <v>27</v>
      </c>
      <c r="C111" s="127"/>
      <c r="D111" s="133" t="s">
        <v>530</v>
      </c>
      <c r="E111" s="248">
        <f t="shared" si="2"/>
        <v>24</v>
      </c>
      <c r="F111" s="133">
        <v>2</v>
      </c>
      <c r="G111" s="133">
        <v>2</v>
      </c>
      <c r="H111" s="133">
        <v>2</v>
      </c>
      <c r="I111" s="133">
        <v>2</v>
      </c>
      <c r="J111" s="133">
        <v>2</v>
      </c>
      <c r="K111" s="133">
        <v>2</v>
      </c>
      <c r="L111" s="133">
        <v>2</v>
      </c>
      <c r="M111" s="133">
        <v>2</v>
      </c>
      <c r="N111" s="133">
        <v>2</v>
      </c>
      <c r="O111" s="133">
        <v>2</v>
      </c>
      <c r="P111" s="133">
        <v>2</v>
      </c>
      <c r="Q111" s="133">
        <v>2</v>
      </c>
    </row>
    <row r="112" spans="1:17" s="5" customFormat="1" ht="18.75">
      <c r="A112" s="133">
        <v>106</v>
      </c>
      <c r="B112" s="159" t="s">
        <v>1559</v>
      </c>
      <c r="C112" s="127"/>
      <c r="D112" s="133" t="s">
        <v>530</v>
      </c>
      <c r="E112" s="248">
        <f t="shared" si="2"/>
        <v>1</v>
      </c>
      <c r="F112" s="133"/>
      <c r="G112" s="133"/>
      <c r="H112" s="133">
        <v>1</v>
      </c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1:17" s="5" customFormat="1" ht="25.5">
      <c r="A113" s="133">
        <v>107</v>
      </c>
      <c r="B113" s="205" t="s">
        <v>1500</v>
      </c>
      <c r="C113" s="127"/>
      <c r="D113" s="206" t="s">
        <v>530</v>
      </c>
      <c r="E113" s="248">
        <f t="shared" si="2"/>
        <v>20</v>
      </c>
      <c r="F113" s="249">
        <v>10</v>
      </c>
      <c r="G113" s="249"/>
      <c r="H113" s="249"/>
      <c r="I113" s="250"/>
      <c r="J113" s="249"/>
      <c r="K113" s="249">
        <v>10</v>
      </c>
      <c r="L113" s="249"/>
      <c r="M113" s="249"/>
      <c r="N113" s="251"/>
      <c r="O113" s="249"/>
      <c r="P113" s="249"/>
      <c r="Q113" s="249"/>
    </row>
    <row r="114" spans="1:17" s="5" customFormat="1" ht="18.75">
      <c r="A114" s="133">
        <v>108</v>
      </c>
      <c r="B114" s="159" t="s">
        <v>1557</v>
      </c>
      <c r="C114" s="127"/>
      <c r="D114" s="133" t="s">
        <v>530</v>
      </c>
      <c r="E114" s="248">
        <f t="shared" si="2"/>
        <v>60</v>
      </c>
      <c r="F114" s="249"/>
      <c r="G114" s="249">
        <v>10</v>
      </c>
      <c r="H114" s="249"/>
      <c r="I114" s="249">
        <v>10</v>
      </c>
      <c r="J114" s="249"/>
      <c r="K114" s="249">
        <v>10</v>
      </c>
      <c r="L114" s="249"/>
      <c r="M114" s="249">
        <v>10</v>
      </c>
      <c r="N114" s="249"/>
      <c r="O114" s="249">
        <v>10</v>
      </c>
      <c r="P114" s="249"/>
      <c r="Q114" s="249">
        <v>10</v>
      </c>
    </row>
    <row r="115" spans="1:17" s="5" customFormat="1" ht="18.75">
      <c r="A115" s="133">
        <v>109</v>
      </c>
      <c r="B115" s="205" t="s">
        <v>1593</v>
      </c>
      <c r="C115" s="127"/>
      <c r="D115" s="206" t="s">
        <v>530</v>
      </c>
      <c r="E115" s="248">
        <f t="shared" si="2"/>
        <v>2</v>
      </c>
      <c r="F115" s="249"/>
      <c r="G115" s="249"/>
      <c r="H115" s="249"/>
      <c r="I115" s="250"/>
      <c r="J115" s="249"/>
      <c r="K115" s="249"/>
      <c r="L115" s="249">
        <v>2</v>
      </c>
      <c r="M115" s="249"/>
      <c r="N115" s="251"/>
      <c r="O115" s="249"/>
      <c r="P115" s="249"/>
      <c r="Q115" s="249"/>
    </row>
    <row r="116" spans="1:17" s="5" customFormat="1" ht="18.75">
      <c r="A116" s="133">
        <v>110</v>
      </c>
      <c r="B116" s="205" t="s">
        <v>1512</v>
      </c>
      <c r="C116" s="127"/>
      <c r="D116" s="206" t="s">
        <v>530</v>
      </c>
      <c r="E116" s="248">
        <f t="shared" si="2"/>
        <v>12</v>
      </c>
      <c r="F116" s="249"/>
      <c r="G116" s="249"/>
      <c r="H116" s="249"/>
      <c r="I116" s="250">
        <v>12</v>
      </c>
      <c r="J116" s="249"/>
      <c r="K116" s="249"/>
      <c r="L116" s="249"/>
      <c r="M116" s="249"/>
      <c r="N116" s="251"/>
      <c r="O116" s="249"/>
      <c r="P116" s="249"/>
      <c r="Q116" s="249"/>
    </row>
    <row r="117" spans="1:17" s="5" customFormat="1" ht="18.75">
      <c r="A117" s="133">
        <v>111</v>
      </c>
      <c r="B117" s="205" t="s">
        <v>1511</v>
      </c>
      <c r="C117" s="127"/>
      <c r="D117" s="206" t="s">
        <v>530</v>
      </c>
      <c r="E117" s="248">
        <f t="shared" si="2"/>
        <v>12</v>
      </c>
      <c r="F117" s="249"/>
      <c r="G117" s="249"/>
      <c r="H117" s="249">
        <v>12</v>
      </c>
      <c r="I117" s="250"/>
      <c r="J117" s="249"/>
      <c r="K117" s="249"/>
      <c r="L117" s="249"/>
      <c r="M117" s="249"/>
      <c r="N117" s="251"/>
      <c r="O117" s="249"/>
      <c r="P117" s="249"/>
      <c r="Q117" s="249"/>
    </row>
    <row r="118" spans="1:17" s="5" customFormat="1" ht="18.75">
      <c r="A118" s="133">
        <v>112</v>
      </c>
      <c r="B118" s="159" t="s">
        <v>1456</v>
      </c>
      <c r="C118" s="127"/>
      <c r="D118" s="133" t="s">
        <v>530</v>
      </c>
      <c r="E118" s="248">
        <f t="shared" si="2"/>
        <v>1</v>
      </c>
      <c r="F118" s="249"/>
      <c r="G118" s="249"/>
      <c r="H118" s="249">
        <v>1</v>
      </c>
      <c r="I118" s="249"/>
      <c r="J118" s="249"/>
      <c r="K118" s="249"/>
      <c r="L118" s="249"/>
      <c r="M118" s="249"/>
      <c r="N118" s="249"/>
      <c r="O118" s="249"/>
      <c r="P118" s="249"/>
      <c r="Q118" s="249"/>
    </row>
    <row r="119" spans="1:17" s="246" customFormat="1" ht="18.75">
      <c r="A119" s="133">
        <v>113</v>
      </c>
      <c r="B119" s="159" t="s">
        <v>1448</v>
      </c>
      <c r="C119" s="160"/>
      <c r="D119" s="206" t="s">
        <v>503</v>
      </c>
      <c r="E119" s="248">
        <f t="shared" si="2"/>
        <v>33</v>
      </c>
      <c r="F119" s="249"/>
      <c r="G119" s="249">
        <v>15</v>
      </c>
      <c r="H119" s="249">
        <v>1</v>
      </c>
      <c r="I119" s="250"/>
      <c r="J119" s="249"/>
      <c r="K119" s="249"/>
      <c r="L119" s="249">
        <v>1</v>
      </c>
      <c r="M119" s="249">
        <v>15</v>
      </c>
      <c r="N119" s="251"/>
      <c r="O119" s="249"/>
      <c r="P119" s="249">
        <v>1</v>
      </c>
      <c r="Q119" s="249"/>
    </row>
    <row r="120" spans="1:17" s="5" customFormat="1" ht="18.75">
      <c r="A120" s="133">
        <v>114</v>
      </c>
      <c r="B120" s="159" t="s">
        <v>1561</v>
      </c>
      <c r="C120" s="127"/>
      <c r="D120" s="133" t="s">
        <v>5</v>
      </c>
      <c r="E120" s="248">
        <f t="shared" si="2"/>
        <v>1</v>
      </c>
      <c r="F120" s="249"/>
      <c r="G120" s="249"/>
      <c r="H120" s="249">
        <v>1</v>
      </c>
      <c r="I120" s="249"/>
      <c r="J120" s="249"/>
      <c r="K120" s="249"/>
      <c r="L120" s="249"/>
      <c r="M120" s="249"/>
      <c r="N120" s="249"/>
      <c r="O120" s="249"/>
      <c r="P120" s="249"/>
      <c r="Q120" s="249"/>
    </row>
    <row r="121" spans="1:17" s="5" customFormat="1" ht="18.75">
      <c r="A121" s="133">
        <v>115</v>
      </c>
      <c r="B121" s="159" t="s">
        <v>29</v>
      </c>
      <c r="C121" s="127"/>
      <c r="D121" s="133" t="s">
        <v>604</v>
      </c>
      <c r="E121" s="248">
        <f t="shared" si="2"/>
        <v>1</v>
      </c>
      <c r="F121" s="249"/>
      <c r="G121" s="249">
        <v>1</v>
      </c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</row>
    <row r="122" spans="1:17" s="5" customFormat="1" ht="18.75">
      <c r="A122" s="133">
        <v>116</v>
      </c>
      <c r="B122" s="159" t="s">
        <v>1502</v>
      </c>
      <c r="C122" s="127"/>
      <c r="D122" s="133" t="s">
        <v>530</v>
      </c>
      <c r="E122" s="248">
        <f t="shared" si="2"/>
        <v>15</v>
      </c>
      <c r="F122" s="249"/>
      <c r="G122" s="249"/>
      <c r="H122" s="249">
        <v>5</v>
      </c>
      <c r="I122" s="249"/>
      <c r="J122" s="249"/>
      <c r="K122" s="249">
        <v>5</v>
      </c>
      <c r="L122" s="249"/>
      <c r="M122" s="249"/>
      <c r="N122" s="249"/>
      <c r="O122" s="249">
        <v>5</v>
      </c>
      <c r="P122" s="249"/>
      <c r="Q122" s="249"/>
    </row>
    <row r="123" spans="1:17" s="5" customFormat="1" ht="18.75">
      <c r="A123" s="133">
        <v>117</v>
      </c>
      <c r="B123" s="159" t="s">
        <v>30</v>
      </c>
      <c r="C123" s="127"/>
      <c r="D123" s="133" t="s">
        <v>604</v>
      </c>
      <c r="E123" s="248">
        <f t="shared" si="2"/>
        <v>1</v>
      </c>
      <c r="F123" s="249"/>
      <c r="G123" s="249">
        <v>1</v>
      </c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</row>
    <row r="124" spans="1:17" s="5" customFormat="1" ht="18.75">
      <c r="A124" s="133">
        <v>118</v>
      </c>
      <c r="B124" s="159" t="s">
        <v>31</v>
      </c>
      <c r="C124" s="127"/>
      <c r="D124" s="133" t="s">
        <v>604</v>
      </c>
      <c r="E124" s="248">
        <f t="shared" si="2"/>
        <v>1</v>
      </c>
      <c r="F124" s="249"/>
      <c r="G124" s="249">
        <v>1</v>
      </c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</row>
    <row r="125" spans="1:17" s="5" customFormat="1" ht="18.75">
      <c r="A125" s="133">
        <v>119</v>
      </c>
      <c r="B125" s="159" t="s">
        <v>1416</v>
      </c>
      <c r="C125" s="127"/>
      <c r="D125" s="133" t="s">
        <v>530</v>
      </c>
      <c r="E125" s="248">
        <f t="shared" si="2"/>
        <v>20</v>
      </c>
      <c r="F125" s="249"/>
      <c r="G125" s="249"/>
      <c r="H125" s="249"/>
      <c r="I125" s="249"/>
      <c r="J125" s="249">
        <v>20</v>
      </c>
      <c r="K125" s="249"/>
      <c r="L125" s="249"/>
      <c r="M125" s="249"/>
      <c r="N125" s="249"/>
      <c r="O125" s="249"/>
      <c r="P125" s="249"/>
      <c r="Q125" s="249"/>
    </row>
    <row r="126" spans="1:17">
      <c r="A126" s="133">
        <v>120</v>
      </c>
      <c r="B126" s="159" t="s">
        <v>1457</v>
      </c>
      <c r="C126" s="127" t="s">
        <v>1458</v>
      </c>
      <c r="D126" s="133" t="s">
        <v>530</v>
      </c>
      <c r="E126" s="248">
        <f t="shared" si="2"/>
        <v>16</v>
      </c>
      <c r="F126" s="249"/>
      <c r="G126" s="249"/>
      <c r="H126" s="249">
        <v>5</v>
      </c>
      <c r="I126" s="249"/>
      <c r="J126" s="249"/>
      <c r="K126" s="249">
        <v>5</v>
      </c>
      <c r="L126" s="249"/>
      <c r="M126" s="249"/>
      <c r="N126" s="249">
        <v>6</v>
      </c>
      <c r="O126" s="249"/>
      <c r="P126" s="249"/>
      <c r="Q126" s="249"/>
    </row>
    <row r="127" spans="1:17">
      <c r="A127" s="133">
        <v>121</v>
      </c>
      <c r="B127" s="159" t="s">
        <v>32</v>
      </c>
      <c r="C127" s="127"/>
      <c r="D127" s="133" t="s">
        <v>530</v>
      </c>
      <c r="E127" s="248">
        <f t="shared" si="2"/>
        <v>2</v>
      </c>
      <c r="F127" s="249"/>
      <c r="G127" s="249">
        <v>2</v>
      </c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</row>
    <row r="128" spans="1:17">
      <c r="A128" s="133">
        <v>122</v>
      </c>
      <c r="B128" s="205" t="s">
        <v>33</v>
      </c>
      <c r="C128" s="127"/>
      <c r="D128" s="206" t="s">
        <v>530</v>
      </c>
      <c r="E128" s="248">
        <f>SUM(F128:Q128)</f>
        <v>37</v>
      </c>
      <c r="F128" s="249"/>
      <c r="G128" s="249">
        <v>5</v>
      </c>
      <c r="H128" s="249">
        <v>12</v>
      </c>
      <c r="I128" s="250"/>
      <c r="J128" s="249"/>
      <c r="K128" s="249"/>
      <c r="L128" s="249">
        <v>5</v>
      </c>
      <c r="M128" s="249"/>
      <c r="N128" s="251">
        <v>10</v>
      </c>
      <c r="O128" s="249"/>
      <c r="P128" s="249"/>
      <c r="Q128" s="249">
        <v>5</v>
      </c>
    </row>
    <row r="129" spans="1:17">
      <c r="A129" s="133">
        <v>123</v>
      </c>
      <c r="B129" s="159" t="s">
        <v>1654</v>
      </c>
      <c r="C129" s="127"/>
      <c r="D129" s="133" t="s">
        <v>530</v>
      </c>
      <c r="E129" s="248">
        <f t="shared" si="2"/>
        <v>60</v>
      </c>
      <c r="F129" s="133">
        <v>10</v>
      </c>
      <c r="G129" s="133"/>
      <c r="H129" s="133"/>
      <c r="I129" s="133"/>
      <c r="J129" s="133"/>
      <c r="K129" s="133"/>
      <c r="L129" s="133"/>
      <c r="M129" s="133"/>
      <c r="N129" s="133">
        <v>50</v>
      </c>
      <c r="O129" s="133"/>
      <c r="P129" s="133"/>
      <c r="Q129" s="133"/>
    </row>
    <row r="130" spans="1:17" s="118" customFormat="1">
      <c r="A130" s="133">
        <v>124</v>
      </c>
      <c r="B130" s="159" t="s">
        <v>1629</v>
      </c>
      <c r="C130" s="160"/>
      <c r="D130" s="133" t="s">
        <v>530</v>
      </c>
      <c r="E130" s="248">
        <f>SUM(F130:Q130)</f>
        <v>150</v>
      </c>
      <c r="F130" s="133">
        <v>8</v>
      </c>
      <c r="G130" s="133">
        <v>26</v>
      </c>
      <c r="H130" s="133">
        <v>10</v>
      </c>
      <c r="I130" s="133"/>
      <c r="J130" s="133">
        <v>15</v>
      </c>
      <c r="K130" s="133">
        <v>20</v>
      </c>
      <c r="L130" s="133">
        <v>15</v>
      </c>
      <c r="M130" s="133">
        <v>5</v>
      </c>
      <c r="N130" s="133">
        <v>25</v>
      </c>
      <c r="O130" s="133"/>
      <c r="P130" s="133">
        <v>23</v>
      </c>
      <c r="Q130" s="133">
        <v>3</v>
      </c>
    </row>
    <row r="131" spans="1:17" s="246" customFormat="1" ht="18.75">
      <c r="A131" s="133">
        <v>125</v>
      </c>
      <c r="B131" s="205" t="s">
        <v>1630</v>
      </c>
      <c r="C131" s="160"/>
      <c r="D131" s="206" t="s">
        <v>530</v>
      </c>
      <c r="E131" s="248">
        <f t="shared" si="2"/>
        <v>180</v>
      </c>
      <c r="F131" s="249">
        <v>30</v>
      </c>
      <c r="G131" s="249">
        <v>3</v>
      </c>
      <c r="H131" s="249">
        <v>5</v>
      </c>
      <c r="I131" s="250">
        <v>20</v>
      </c>
      <c r="J131" s="249">
        <v>13</v>
      </c>
      <c r="K131" s="249"/>
      <c r="L131" s="249">
        <v>45</v>
      </c>
      <c r="M131" s="249">
        <v>3</v>
      </c>
      <c r="N131" s="251">
        <v>5</v>
      </c>
      <c r="O131" s="249">
        <v>20</v>
      </c>
      <c r="P131" s="249">
        <v>16</v>
      </c>
      <c r="Q131" s="249">
        <v>20</v>
      </c>
    </row>
    <row r="132" spans="1:17" s="5" customFormat="1" ht="18.75">
      <c r="A132" s="133">
        <v>126</v>
      </c>
      <c r="B132" s="205" t="s">
        <v>1594</v>
      </c>
      <c r="C132" s="127"/>
      <c r="D132" s="206" t="s">
        <v>530</v>
      </c>
      <c r="E132" s="248">
        <f t="shared" si="2"/>
        <v>70</v>
      </c>
      <c r="F132" s="249"/>
      <c r="G132" s="249">
        <v>10</v>
      </c>
      <c r="H132" s="249"/>
      <c r="I132" s="250"/>
      <c r="J132" s="249"/>
      <c r="K132" s="249"/>
      <c r="L132" s="249"/>
      <c r="M132" s="249"/>
      <c r="N132" s="251">
        <v>20</v>
      </c>
      <c r="O132" s="249">
        <v>20</v>
      </c>
      <c r="P132" s="249">
        <v>20</v>
      </c>
      <c r="Q132" s="249"/>
    </row>
    <row r="133" spans="1:17" s="5" customFormat="1" ht="18.75">
      <c r="A133" s="133">
        <v>127</v>
      </c>
      <c r="B133" s="159" t="s">
        <v>1475</v>
      </c>
      <c r="C133" s="127"/>
      <c r="D133" s="133" t="s">
        <v>530</v>
      </c>
      <c r="E133" s="248">
        <f t="shared" si="2"/>
        <v>160</v>
      </c>
      <c r="F133" s="249"/>
      <c r="G133" s="249">
        <v>50</v>
      </c>
      <c r="H133" s="249"/>
      <c r="I133" s="249"/>
      <c r="J133" s="249"/>
      <c r="K133" s="249">
        <v>30</v>
      </c>
      <c r="L133" s="249"/>
      <c r="M133" s="249"/>
      <c r="N133" s="249">
        <v>50</v>
      </c>
      <c r="O133" s="249"/>
      <c r="P133" s="249"/>
      <c r="Q133" s="249">
        <v>30</v>
      </c>
    </row>
    <row r="134" spans="1:17" s="5" customFormat="1" ht="18.75">
      <c r="A134" s="133">
        <v>128</v>
      </c>
      <c r="B134" s="159" t="s">
        <v>1476</v>
      </c>
      <c r="C134" s="127"/>
      <c r="D134" s="133" t="s">
        <v>530</v>
      </c>
      <c r="E134" s="248">
        <f t="shared" si="2"/>
        <v>150</v>
      </c>
      <c r="F134" s="133"/>
      <c r="G134" s="133"/>
      <c r="H134" s="133">
        <v>50</v>
      </c>
      <c r="I134" s="133"/>
      <c r="J134" s="133"/>
      <c r="K134" s="133"/>
      <c r="L134" s="133">
        <v>50</v>
      </c>
      <c r="M134" s="133"/>
      <c r="N134" s="133"/>
      <c r="O134" s="133">
        <v>50</v>
      </c>
      <c r="P134" s="133"/>
      <c r="Q134" s="133"/>
    </row>
    <row r="135" spans="1:17" s="5" customFormat="1" ht="18.75">
      <c r="A135" s="133">
        <v>129</v>
      </c>
      <c r="B135" s="159" t="s">
        <v>1477</v>
      </c>
      <c r="C135" s="127"/>
      <c r="D135" s="133" t="s">
        <v>530</v>
      </c>
      <c r="E135" s="248">
        <f t="shared" si="2"/>
        <v>140</v>
      </c>
      <c r="F135" s="133">
        <v>30</v>
      </c>
      <c r="G135" s="133"/>
      <c r="H135" s="133">
        <v>30</v>
      </c>
      <c r="I135" s="133"/>
      <c r="J135" s="133"/>
      <c r="K135" s="133">
        <v>50</v>
      </c>
      <c r="L135" s="133"/>
      <c r="M135" s="133"/>
      <c r="N135" s="133"/>
      <c r="O135" s="133"/>
      <c r="P135" s="133">
        <v>30</v>
      </c>
      <c r="Q135" s="133"/>
    </row>
    <row r="136" spans="1:17" s="5" customFormat="1" ht="18.75">
      <c r="A136" s="133">
        <v>130</v>
      </c>
      <c r="B136" s="159" t="s">
        <v>1478</v>
      </c>
      <c r="C136" s="127"/>
      <c r="D136" s="133" t="s">
        <v>530</v>
      </c>
      <c r="E136" s="248">
        <f t="shared" si="2"/>
        <v>100</v>
      </c>
      <c r="F136" s="133"/>
      <c r="G136" s="133">
        <v>30</v>
      </c>
      <c r="H136" s="133"/>
      <c r="I136" s="133"/>
      <c r="J136" s="133">
        <v>30</v>
      </c>
      <c r="K136" s="133"/>
      <c r="L136" s="133"/>
      <c r="M136" s="133">
        <v>20</v>
      </c>
      <c r="N136" s="133"/>
      <c r="O136" s="133"/>
      <c r="P136" s="133">
        <v>20</v>
      </c>
      <c r="Q136" s="133"/>
    </row>
    <row r="137" spans="1:17" s="5" customFormat="1" ht="18.75">
      <c r="A137" s="133">
        <v>131</v>
      </c>
      <c r="B137" s="159" t="s">
        <v>1479</v>
      </c>
      <c r="C137" s="127"/>
      <c r="D137" s="133" t="s">
        <v>530</v>
      </c>
      <c r="E137" s="248">
        <f t="shared" si="2"/>
        <v>75</v>
      </c>
      <c r="F137" s="133"/>
      <c r="G137" s="133"/>
      <c r="H137" s="133">
        <v>25</v>
      </c>
      <c r="I137" s="133"/>
      <c r="J137" s="133"/>
      <c r="K137" s="133"/>
      <c r="L137" s="133">
        <v>25</v>
      </c>
      <c r="M137" s="133"/>
      <c r="N137" s="133"/>
      <c r="O137" s="133">
        <v>25</v>
      </c>
      <c r="P137" s="133"/>
      <c r="Q137" s="133"/>
    </row>
    <row r="138" spans="1:17" s="5" customFormat="1" ht="18.75">
      <c r="A138" s="133">
        <v>132</v>
      </c>
      <c r="B138" s="159" t="s">
        <v>1445</v>
      </c>
      <c r="C138" s="127"/>
      <c r="D138" s="133" t="s">
        <v>530</v>
      </c>
      <c r="E138" s="248">
        <f t="shared" si="2"/>
        <v>24</v>
      </c>
      <c r="F138" s="133">
        <v>2</v>
      </c>
      <c r="G138" s="133">
        <v>2</v>
      </c>
      <c r="H138" s="133">
        <v>2</v>
      </c>
      <c r="I138" s="133">
        <v>2</v>
      </c>
      <c r="J138" s="133">
        <v>2</v>
      </c>
      <c r="K138" s="133">
        <v>2</v>
      </c>
      <c r="L138" s="133">
        <v>2</v>
      </c>
      <c r="M138" s="133">
        <v>2</v>
      </c>
      <c r="N138" s="133">
        <v>2</v>
      </c>
      <c r="O138" s="133">
        <v>2</v>
      </c>
      <c r="P138" s="133">
        <v>2</v>
      </c>
      <c r="Q138" s="133">
        <v>2</v>
      </c>
    </row>
    <row r="139" spans="1:17" s="5" customFormat="1" ht="18.75">
      <c r="A139" s="133">
        <v>133</v>
      </c>
      <c r="B139" s="205" t="s">
        <v>1505</v>
      </c>
      <c r="C139" s="127"/>
      <c r="D139" s="206" t="s">
        <v>530</v>
      </c>
      <c r="E139" s="248">
        <f t="shared" ref="E139:E193" si="3">SUM(F139:Q139)</f>
        <v>6</v>
      </c>
      <c r="F139" s="249">
        <v>6</v>
      </c>
      <c r="G139" s="249"/>
      <c r="H139" s="249"/>
      <c r="I139" s="250"/>
      <c r="J139" s="249"/>
      <c r="K139" s="249"/>
      <c r="L139" s="249"/>
      <c r="M139" s="249"/>
      <c r="N139" s="251"/>
      <c r="O139" s="249"/>
      <c r="P139" s="249"/>
      <c r="Q139" s="249"/>
    </row>
    <row r="140" spans="1:17" s="5" customFormat="1" ht="18.75">
      <c r="A140" s="133">
        <v>134</v>
      </c>
      <c r="B140" s="205" t="s">
        <v>34</v>
      </c>
      <c r="C140" s="127"/>
      <c r="D140" s="206" t="s">
        <v>530</v>
      </c>
      <c r="E140" s="248">
        <f t="shared" si="3"/>
        <v>5</v>
      </c>
      <c r="F140" s="249"/>
      <c r="G140" s="249">
        <v>5</v>
      </c>
      <c r="H140" s="249"/>
      <c r="I140" s="250"/>
      <c r="J140" s="249"/>
      <c r="K140" s="249"/>
      <c r="L140" s="249"/>
      <c r="M140" s="249"/>
      <c r="N140" s="251"/>
      <c r="O140" s="249"/>
      <c r="P140" s="249"/>
      <c r="Q140" s="249"/>
    </row>
    <row r="141" spans="1:17" s="5" customFormat="1" ht="18.75">
      <c r="A141" s="133">
        <v>135</v>
      </c>
      <c r="B141" s="159" t="s">
        <v>35</v>
      </c>
      <c r="C141" s="127"/>
      <c r="D141" s="133" t="s">
        <v>503</v>
      </c>
      <c r="E141" s="248">
        <f t="shared" si="3"/>
        <v>67</v>
      </c>
      <c r="F141" s="249">
        <v>6</v>
      </c>
      <c r="G141" s="249">
        <v>6</v>
      </c>
      <c r="H141" s="249">
        <v>6</v>
      </c>
      <c r="I141" s="249">
        <v>6</v>
      </c>
      <c r="J141" s="249">
        <v>6</v>
      </c>
      <c r="K141" s="249">
        <v>6</v>
      </c>
      <c r="L141" s="249">
        <v>6</v>
      </c>
      <c r="M141" s="249">
        <v>6</v>
      </c>
      <c r="N141" s="249">
        <v>6</v>
      </c>
      <c r="O141" s="249">
        <v>6</v>
      </c>
      <c r="P141" s="249">
        <v>6</v>
      </c>
      <c r="Q141" s="133">
        <v>1</v>
      </c>
    </row>
    <row r="142" spans="1:17" s="5" customFormat="1" ht="18.75">
      <c r="A142" s="133">
        <v>136</v>
      </c>
      <c r="B142" s="159" t="s">
        <v>36</v>
      </c>
      <c r="C142" s="127"/>
      <c r="D142" s="133" t="s">
        <v>530</v>
      </c>
      <c r="E142" s="248">
        <f t="shared" si="3"/>
        <v>40</v>
      </c>
      <c r="F142" s="249">
        <v>20</v>
      </c>
      <c r="G142" s="249"/>
      <c r="H142" s="249"/>
      <c r="I142" s="249"/>
      <c r="J142" s="249"/>
      <c r="K142" s="249"/>
      <c r="L142" s="249">
        <v>20</v>
      </c>
      <c r="M142" s="249"/>
      <c r="N142" s="249"/>
      <c r="O142" s="249"/>
      <c r="P142" s="249"/>
      <c r="Q142" s="133"/>
    </row>
    <row r="143" spans="1:17" s="5" customFormat="1" ht="18.75">
      <c r="A143" s="133">
        <v>137</v>
      </c>
      <c r="B143" s="205" t="s">
        <v>1534</v>
      </c>
      <c r="C143" s="127"/>
      <c r="D143" s="206" t="s">
        <v>545</v>
      </c>
      <c r="E143" s="248">
        <f>SUM(F143:Q143)</f>
        <v>9</v>
      </c>
      <c r="F143" s="249">
        <v>2</v>
      </c>
      <c r="G143" s="249"/>
      <c r="H143" s="249">
        <v>2</v>
      </c>
      <c r="I143" s="250"/>
      <c r="J143" s="249">
        <v>5</v>
      </c>
      <c r="K143" s="249"/>
      <c r="L143" s="249"/>
      <c r="M143" s="249"/>
      <c r="N143" s="251"/>
      <c r="O143" s="249"/>
      <c r="P143" s="249"/>
      <c r="Q143" s="249"/>
    </row>
    <row r="144" spans="1:17" s="246" customFormat="1" ht="18.75">
      <c r="A144" s="133">
        <v>138</v>
      </c>
      <c r="B144" s="159" t="s">
        <v>1405</v>
      </c>
      <c r="C144" s="160"/>
      <c r="D144" s="206" t="s">
        <v>530</v>
      </c>
      <c r="E144" s="248">
        <f>SUM(F144:Q144)</f>
        <v>680</v>
      </c>
      <c r="F144" s="249">
        <v>140</v>
      </c>
      <c r="G144" s="249">
        <v>20</v>
      </c>
      <c r="H144" s="249"/>
      <c r="I144" s="250">
        <v>160</v>
      </c>
      <c r="J144" s="249">
        <v>20</v>
      </c>
      <c r="K144" s="249"/>
      <c r="L144" s="249">
        <v>100</v>
      </c>
      <c r="M144" s="249">
        <v>80</v>
      </c>
      <c r="N144" s="251"/>
      <c r="O144" s="249">
        <v>100</v>
      </c>
      <c r="P144" s="249">
        <v>60</v>
      </c>
      <c r="Q144" s="249"/>
    </row>
    <row r="145" spans="1:17">
      <c r="A145" s="133">
        <v>139</v>
      </c>
      <c r="B145" s="159" t="s">
        <v>1562</v>
      </c>
      <c r="C145" s="127"/>
      <c r="D145" s="133" t="s">
        <v>5</v>
      </c>
      <c r="E145" s="248">
        <f t="shared" si="3"/>
        <v>1</v>
      </c>
      <c r="F145" s="133"/>
      <c r="G145" s="133"/>
      <c r="H145" s="133">
        <v>1</v>
      </c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1:17">
      <c r="A146" s="133">
        <v>140</v>
      </c>
      <c r="B146" s="159" t="s">
        <v>1503</v>
      </c>
      <c r="C146" s="127"/>
      <c r="D146" s="133" t="s">
        <v>530</v>
      </c>
      <c r="E146" s="248">
        <f t="shared" si="3"/>
        <v>5</v>
      </c>
      <c r="F146" s="133"/>
      <c r="G146" s="133"/>
      <c r="H146" s="133"/>
      <c r="I146" s="133"/>
      <c r="J146" s="133">
        <v>5</v>
      </c>
      <c r="K146" s="133"/>
      <c r="L146" s="133"/>
      <c r="M146" s="133"/>
      <c r="N146" s="133"/>
      <c r="O146" s="133"/>
      <c r="P146" s="133"/>
      <c r="Q146" s="133"/>
    </row>
    <row r="147" spans="1:17">
      <c r="A147" s="133">
        <v>141</v>
      </c>
      <c r="B147" s="159" t="s">
        <v>37</v>
      </c>
      <c r="C147" s="127"/>
      <c r="D147" s="133" t="s">
        <v>604</v>
      </c>
      <c r="E147" s="248">
        <f t="shared" si="3"/>
        <v>1</v>
      </c>
      <c r="F147" s="133"/>
      <c r="G147" s="133">
        <v>1</v>
      </c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1:17">
      <c r="A148" s="133">
        <v>142</v>
      </c>
      <c r="B148" s="159" t="s">
        <v>38</v>
      </c>
      <c r="C148" s="127"/>
      <c r="D148" s="133" t="s">
        <v>530</v>
      </c>
      <c r="E148" s="248">
        <f t="shared" si="3"/>
        <v>1</v>
      </c>
      <c r="F148" s="133"/>
      <c r="G148" s="133">
        <v>1</v>
      </c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1:17">
      <c r="A149" s="133">
        <v>143</v>
      </c>
      <c r="B149" s="159" t="s">
        <v>39</v>
      </c>
      <c r="C149" s="127"/>
      <c r="D149" s="133" t="s">
        <v>604</v>
      </c>
      <c r="E149" s="248">
        <f t="shared" si="3"/>
        <v>1</v>
      </c>
      <c r="F149" s="133"/>
      <c r="G149" s="133">
        <v>1</v>
      </c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1:17" s="118" customFormat="1">
      <c r="A150" s="133">
        <v>144</v>
      </c>
      <c r="B150" s="205" t="s">
        <v>1655</v>
      </c>
      <c r="C150" s="160"/>
      <c r="D150" s="206" t="s">
        <v>806</v>
      </c>
      <c r="E150" s="248">
        <f>SUM(F150:Q150)</f>
        <v>1410</v>
      </c>
      <c r="F150" s="249">
        <v>5</v>
      </c>
      <c r="G150" s="249">
        <v>5</v>
      </c>
      <c r="H150" s="249">
        <v>455</v>
      </c>
      <c r="I150" s="250">
        <v>5</v>
      </c>
      <c r="J150" s="249">
        <v>5</v>
      </c>
      <c r="K150" s="249">
        <v>455</v>
      </c>
      <c r="L150" s="249">
        <v>5</v>
      </c>
      <c r="M150" s="249">
        <v>5</v>
      </c>
      <c r="N150" s="251">
        <v>455</v>
      </c>
      <c r="O150" s="249">
        <v>5</v>
      </c>
      <c r="P150" s="249">
        <v>5</v>
      </c>
      <c r="Q150" s="249">
        <v>5</v>
      </c>
    </row>
    <row r="151" spans="1:17" s="118" customFormat="1">
      <c r="A151" s="133">
        <v>145</v>
      </c>
      <c r="B151" s="205" t="s">
        <v>1523</v>
      </c>
      <c r="C151" s="160"/>
      <c r="D151" s="206" t="s">
        <v>530</v>
      </c>
      <c r="E151" s="248">
        <f>SUM(F151:Q151)</f>
        <v>117</v>
      </c>
      <c r="F151" s="249">
        <v>7</v>
      </c>
      <c r="G151" s="249">
        <v>10</v>
      </c>
      <c r="H151" s="249">
        <v>10</v>
      </c>
      <c r="I151" s="249">
        <v>10</v>
      </c>
      <c r="J151" s="249">
        <v>10</v>
      </c>
      <c r="K151" s="249">
        <v>10</v>
      </c>
      <c r="L151" s="249">
        <v>10</v>
      </c>
      <c r="M151" s="249">
        <v>10</v>
      </c>
      <c r="N151" s="249">
        <v>10</v>
      </c>
      <c r="O151" s="249">
        <v>10</v>
      </c>
      <c r="P151" s="249">
        <v>10</v>
      </c>
      <c r="Q151" s="249">
        <v>10</v>
      </c>
    </row>
    <row r="152" spans="1:17" s="118" customFormat="1">
      <c r="A152" s="133">
        <v>146</v>
      </c>
      <c r="B152" s="205" t="s">
        <v>1524</v>
      </c>
      <c r="C152" s="160"/>
      <c r="D152" s="133" t="s">
        <v>530</v>
      </c>
      <c r="E152" s="248">
        <f>SUM(F152:Q152)</f>
        <v>369</v>
      </c>
      <c r="F152" s="249">
        <v>28</v>
      </c>
      <c r="G152" s="249">
        <v>31</v>
      </c>
      <c r="H152" s="249">
        <v>31</v>
      </c>
      <c r="I152" s="249">
        <v>31</v>
      </c>
      <c r="J152" s="249">
        <v>31</v>
      </c>
      <c r="K152" s="249">
        <v>31</v>
      </c>
      <c r="L152" s="249">
        <v>31</v>
      </c>
      <c r="M152" s="249">
        <v>31</v>
      </c>
      <c r="N152" s="249">
        <v>31</v>
      </c>
      <c r="O152" s="249">
        <v>31</v>
      </c>
      <c r="P152" s="249">
        <v>31</v>
      </c>
      <c r="Q152" s="249">
        <v>31</v>
      </c>
    </row>
    <row r="153" spans="1:17">
      <c r="A153" s="133">
        <v>147</v>
      </c>
      <c r="B153" s="205" t="s">
        <v>1656</v>
      </c>
      <c r="C153" s="127"/>
      <c r="D153" s="206" t="s">
        <v>13</v>
      </c>
      <c r="E153" s="248">
        <f>SUM(F153:Q153)</f>
        <v>60</v>
      </c>
      <c r="F153" s="249">
        <v>5</v>
      </c>
      <c r="G153" s="249">
        <v>5</v>
      </c>
      <c r="H153" s="249">
        <v>5</v>
      </c>
      <c r="I153" s="250">
        <v>5</v>
      </c>
      <c r="J153" s="249">
        <v>5</v>
      </c>
      <c r="K153" s="249">
        <v>5</v>
      </c>
      <c r="L153" s="249">
        <v>5</v>
      </c>
      <c r="M153" s="249">
        <v>5</v>
      </c>
      <c r="N153" s="251">
        <v>5</v>
      </c>
      <c r="O153" s="249">
        <v>5</v>
      </c>
      <c r="P153" s="249">
        <v>5</v>
      </c>
      <c r="Q153" s="249">
        <v>5</v>
      </c>
    </row>
    <row r="154" spans="1:17">
      <c r="A154" s="133">
        <v>148</v>
      </c>
      <c r="B154" s="159" t="s">
        <v>40</v>
      </c>
      <c r="C154" s="127"/>
      <c r="D154" s="133" t="s">
        <v>530</v>
      </c>
      <c r="E154" s="248">
        <f t="shared" si="3"/>
        <v>1</v>
      </c>
      <c r="F154" s="133"/>
      <c r="G154" s="133">
        <v>1</v>
      </c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1:17">
      <c r="A155" s="133">
        <v>149</v>
      </c>
      <c r="B155" s="159" t="s">
        <v>41</v>
      </c>
      <c r="C155" s="127"/>
      <c r="D155" s="133" t="s">
        <v>530</v>
      </c>
      <c r="E155" s="248">
        <f t="shared" si="3"/>
        <v>1</v>
      </c>
      <c r="F155" s="133"/>
      <c r="G155" s="133"/>
      <c r="H155" s="133"/>
      <c r="I155" s="133"/>
      <c r="J155" s="133">
        <v>1</v>
      </c>
      <c r="K155" s="133"/>
      <c r="L155" s="133"/>
      <c r="M155" s="133"/>
      <c r="N155" s="133"/>
      <c r="O155" s="133"/>
      <c r="P155" s="133"/>
      <c r="Q155" s="133"/>
    </row>
    <row r="156" spans="1:17">
      <c r="A156" s="133">
        <v>150</v>
      </c>
      <c r="B156" s="159" t="s">
        <v>1575</v>
      </c>
      <c r="C156" s="127"/>
      <c r="D156" s="133" t="s">
        <v>530</v>
      </c>
      <c r="E156" s="248">
        <f t="shared" si="3"/>
        <v>18</v>
      </c>
      <c r="F156" s="133"/>
      <c r="G156" s="133"/>
      <c r="H156" s="133"/>
      <c r="I156" s="133">
        <v>6</v>
      </c>
      <c r="J156" s="133"/>
      <c r="K156" s="133"/>
      <c r="L156" s="133">
        <v>6</v>
      </c>
      <c r="M156" s="133"/>
      <c r="N156" s="133"/>
      <c r="O156" s="133">
        <v>6</v>
      </c>
      <c r="P156" s="133"/>
      <c r="Q156" s="133"/>
    </row>
    <row r="157" spans="1:17">
      <c r="A157" s="133">
        <v>151</v>
      </c>
      <c r="B157" s="205" t="s">
        <v>1564</v>
      </c>
      <c r="C157" s="127"/>
      <c r="D157" s="206" t="s">
        <v>530</v>
      </c>
      <c r="E157" s="248">
        <f t="shared" si="3"/>
        <v>2</v>
      </c>
      <c r="F157" s="207"/>
      <c r="G157" s="207"/>
      <c r="H157" s="249">
        <v>2</v>
      </c>
      <c r="I157" s="250"/>
      <c r="J157" s="249"/>
      <c r="K157" s="249"/>
      <c r="L157" s="249"/>
      <c r="M157" s="249"/>
      <c r="N157" s="251"/>
      <c r="O157" s="249"/>
      <c r="P157" s="249"/>
      <c r="Q157" s="249"/>
    </row>
    <row r="158" spans="1:17">
      <c r="A158" s="133">
        <v>152</v>
      </c>
      <c r="B158" s="159" t="s">
        <v>1510</v>
      </c>
      <c r="C158" s="127"/>
      <c r="D158" s="133" t="s">
        <v>530</v>
      </c>
      <c r="E158" s="248">
        <f t="shared" si="3"/>
        <v>20</v>
      </c>
      <c r="F158" s="133">
        <v>20</v>
      </c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1:17">
      <c r="A159" s="133">
        <v>153</v>
      </c>
      <c r="B159" s="159" t="s">
        <v>1563</v>
      </c>
      <c r="C159" s="127"/>
      <c r="D159" s="133" t="s">
        <v>530</v>
      </c>
      <c r="E159" s="248">
        <f t="shared" si="3"/>
        <v>2</v>
      </c>
      <c r="F159" s="133"/>
      <c r="G159" s="133"/>
      <c r="H159" s="133">
        <v>2</v>
      </c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1:17">
      <c r="A160" s="133">
        <v>154</v>
      </c>
      <c r="B160" s="205" t="s">
        <v>1520</v>
      </c>
      <c r="C160" s="127"/>
      <c r="D160" s="206" t="s">
        <v>530</v>
      </c>
      <c r="E160" s="248">
        <f t="shared" si="3"/>
        <v>94</v>
      </c>
      <c r="F160" s="249">
        <v>6</v>
      </c>
      <c r="G160" s="249">
        <v>8</v>
      </c>
      <c r="H160" s="249">
        <v>8</v>
      </c>
      <c r="I160" s="250">
        <v>8</v>
      </c>
      <c r="J160" s="249">
        <v>8</v>
      </c>
      <c r="K160" s="249">
        <v>8</v>
      </c>
      <c r="L160" s="249">
        <v>8</v>
      </c>
      <c r="M160" s="249">
        <v>8</v>
      </c>
      <c r="N160" s="251">
        <v>8</v>
      </c>
      <c r="O160" s="249">
        <v>8</v>
      </c>
      <c r="P160" s="249">
        <v>8</v>
      </c>
      <c r="Q160" s="249">
        <v>8</v>
      </c>
    </row>
    <row r="161" spans="1:17">
      <c r="A161" s="133">
        <v>155</v>
      </c>
      <c r="B161" s="159" t="s">
        <v>1529</v>
      </c>
      <c r="C161" s="127"/>
      <c r="D161" s="133" t="s">
        <v>545</v>
      </c>
      <c r="E161" s="248">
        <f t="shared" si="3"/>
        <v>48</v>
      </c>
      <c r="F161" s="249">
        <v>4</v>
      </c>
      <c r="G161" s="249">
        <v>4</v>
      </c>
      <c r="H161" s="249">
        <v>4</v>
      </c>
      <c r="I161" s="249">
        <v>4</v>
      </c>
      <c r="J161" s="249">
        <v>4</v>
      </c>
      <c r="K161" s="249">
        <v>4</v>
      </c>
      <c r="L161" s="249">
        <v>4</v>
      </c>
      <c r="M161" s="249">
        <v>4</v>
      </c>
      <c r="N161" s="249">
        <v>4</v>
      </c>
      <c r="O161" s="249">
        <v>4</v>
      </c>
      <c r="P161" s="249">
        <v>4</v>
      </c>
      <c r="Q161" s="249">
        <v>4</v>
      </c>
    </row>
    <row r="162" spans="1:17">
      <c r="A162" s="133">
        <v>156</v>
      </c>
      <c r="B162" s="159" t="s">
        <v>1623</v>
      </c>
      <c r="C162" s="127"/>
      <c r="D162" s="133" t="s">
        <v>530</v>
      </c>
      <c r="E162" s="248">
        <f t="shared" si="3"/>
        <v>3144</v>
      </c>
      <c r="F162" s="249">
        <v>262</v>
      </c>
      <c r="G162" s="249">
        <v>262</v>
      </c>
      <c r="H162" s="249">
        <v>262</v>
      </c>
      <c r="I162" s="249">
        <v>262</v>
      </c>
      <c r="J162" s="249">
        <v>262</v>
      </c>
      <c r="K162" s="249">
        <v>262</v>
      </c>
      <c r="L162" s="249">
        <v>262</v>
      </c>
      <c r="M162" s="249">
        <v>262</v>
      </c>
      <c r="N162" s="249">
        <v>262</v>
      </c>
      <c r="O162" s="249">
        <v>262</v>
      </c>
      <c r="P162" s="249">
        <v>262</v>
      </c>
      <c r="Q162" s="249">
        <v>262</v>
      </c>
    </row>
    <row r="163" spans="1:17">
      <c r="A163" s="133">
        <v>157</v>
      </c>
      <c r="B163" s="205" t="s">
        <v>1518</v>
      </c>
      <c r="C163" s="127"/>
      <c r="D163" s="206" t="s">
        <v>545</v>
      </c>
      <c r="E163" s="248">
        <f t="shared" si="3"/>
        <v>418</v>
      </c>
      <c r="F163" s="249">
        <v>33</v>
      </c>
      <c r="G163" s="249">
        <v>35</v>
      </c>
      <c r="H163" s="249">
        <v>35</v>
      </c>
      <c r="I163" s="249">
        <v>35</v>
      </c>
      <c r="J163" s="249">
        <v>35</v>
      </c>
      <c r="K163" s="249">
        <v>35</v>
      </c>
      <c r="L163" s="249">
        <v>35</v>
      </c>
      <c r="M163" s="249">
        <v>35</v>
      </c>
      <c r="N163" s="249">
        <v>35</v>
      </c>
      <c r="O163" s="249">
        <v>35</v>
      </c>
      <c r="P163" s="249">
        <v>35</v>
      </c>
      <c r="Q163" s="249">
        <v>35</v>
      </c>
    </row>
    <row r="164" spans="1:17">
      <c r="A164" s="133">
        <v>158</v>
      </c>
      <c r="B164" s="159" t="s">
        <v>1444</v>
      </c>
      <c r="C164" s="127"/>
      <c r="D164" s="133" t="s">
        <v>503</v>
      </c>
      <c r="E164" s="248">
        <f t="shared" si="3"/>
        <v>10</v>
      </c>
      <c r="F164" s="133"/>
      <c r="G164" s="133"/>
      <c r="H164" s="133">
        <v>10</v>
      </c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1:17">
      <c r="A165" s="133">
        <v>159</v>
      </c>
      <c r="B165" s="159" t="s">
        <v>1498</v>
      </c>
      <c r="C165" s="127"/>
      <c r="D165" s="133" t="s">
        <v>503</v>
      </c>
      <c r="E165" s="248">
        <f t="shared" si="3"/>
        <v>15</v>
      </c>
      <c r="F165" s="133"/>
      <c r="G165" s="133"/>
      <c r="H165" s="133">
        <v>15</v>
      </c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1:17">
      <c r="A166" s="133">
        <v>160</v>
      </c>
      <c r="B166" s="159" t="s">
        <v>1499</v>
      </c>
      <c r="C166" s="127"/>
      <c r="D166" s="133" t="s">
        <v>503</v>
      </c>
      <c r="E166" s="248">
        <f t="shared" si="3"/>
        <v>15</v>
      </c>
      <c r="F166" s="133"/>
      <c r="G166" s="133"/>
      <c r="H166" s="133">
        <v>15</v>
      </c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1:17">
      <c r="A167" s="133">
        <v>161</v>
      </c>
      <c r="B167" s="159" t="s">
        <v>1460</v>
      </c>
      <c r="C167" s="127"/>
      <c r="D167" s="133" t="s">
        <v>530</v>
      </c>
      <c r="E167" s="248">
        <f t="shared" si="3"/>
        <v>1</v>
      </c>
      <c r="F167" s="133"/>
      <c r="G167" s="133"/>
      <c r="H167" s="133">
        <v>1</v>
      </c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1:17">
      <c r="A168" s="133">
        <v>162</v>
      </c>
      <c r="B168" s="159" t="s">
        <v>1459</v>
      </c>
      <c r="C168" s="127"/>
      <c r="D168" s="133" t="s">
        <v>530</v>
      </c>
      <c r="E168" s="248">
        <f t="shared" si="3"/>
        <v>1</v>
      </c>
      <c r="F168" s="133"/>
      <c r="G168" s="133"/>
      <c r="H168" s="133">
        <v>1</v>
      </c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1:17">
      <c r="A169" s="133">
        <v>163</v>
      </c>
      <c r="B169" s="205" t="s">
        <v>1586</v>
      </c>
      <c r="C169" s="127"/>
      <c r="D169" s="206" t="s">
        <v>1587</v>
      </c>
      <c r="E169" s="248">
        <f t="shared" si="3"/>
        <v>6</v>
      </c>
      <c r="F169" s="207"/>
      <c r="G169" s="249"/>
      <c r="H169" s="249">
        <v>2</v>
      </c>
      <c r="I169" s="250"/>
      <c r="J169" s="249"/>
      <c r="K169" s="249">
        <v>2</v>
      </c>
      <c r="L169" s="249"/>
      <c r="M169" s="249"/>
      <c r="N169" s="251">
        <v>2</v>
      </c>
      <c r="O169" s="249"/>
      <c r="P169" s="249"/>
      <c r="Q169" s="249"/>
    </row>
    <row r="170" spans="1:17">
      <c r="A170" s="133">
        <v>164</v>
      </c>
      <c r="B170" s="159" t="s">
        <v>42</v>
      </c>
      <c r="C170" s="127"/>
      <c r="D170" s="133" t="s">
        <v>530</v>
      </c>
      <c r="E170" s="248">
        <f t="shared" si="3"/>
        <v>5</v>
      </c>
      <c r="F170" s="133"/>
      <c r="G170" s="249">
        <v>2</v>
      </c>
      <c r="H170" s="249"/>
      <c r="I170" s="249"/>
      <c r="J170" s="249"/>
      <c r="K170" s="249">
        <v>1</v>
      </c>
      <c r="L170" s="249"/>
      <c r="M170" s="249"/>
      <c r="N170" s="249"/>
      <c r="O170" s="249"/>
      <c r="P170" s="249">
        <v>2</v>
      </c>
      <c r="Q170" s="133"/>
    </row>
    <row r="171" spans="1:17">
      <c r="A171" s="133">
        <v>165</v>
      </c>
      <c r="B171" s="205" t="s">
        <v>1571</v>
      </c>
      <c r="C171" s="127"/>
      <c r="D171" s="206" t="s">
        <v>1572</v>
      </c>
      <c r="E171" s="248">
        <f t="shared" si="3"/>
        <v>40</v>
      </c>
      <c r="F171" s="207"/>
      <c r="G171" s="249">
        <v>10</v>
      </c>
      <c r="H171" s="249"/>
      <c r="I171" s="250">
        <v>5</v>
      </c>
      <c r="J171" s="249"/>
      <c r="K171" s="249">
        <v>10</v>
      </c>
      <c r="L171" s="249"/>
      <c r="M171" s="249">
        <v>5</v>
      </c>
      <c r="N171" s="251"/>
      <c r="O171" s="249">
        <v>10</v>
      </c>
      <c r="P171" s="249"/>
      <c r="Q171" s="249"/>
    </row>
    <row r="172" spans="1:17">
      <c r="A172" s="133">
        <v>166</v>
      </c>
      <c r="B172" s="159" t="s">
        <v>1574</v>
      </c>
      <c r="C172" s="127"/>
      <c r="D172" s="133" t="s">
        <v>247</v>
      </c>
      <c r="E172" s="248">
        <f t="shared" si="3"/>
        <v>20</v>
      </c>
      <c r="F172" s="133"/>
      <c r="G172" s="249"/>
      <c r="H172" s="249">
        <v>10</v>
      </c>
      <c r="I172" s="249"/>
      <c r="J172" s="249"/>
      <c r="K172" s="249"/>
      <c r="L172" s="249"/>
      <c r="M172" s="249"/>
      <c r="N172" s="249"/>
      <c r="O172" s="249"/>
      <c r="P172" s="249">
        <v>10</v>
      </c>
      <c r="Q172" s="133"/>
    </row>
    <row r="173" spans="1:17">
      <c r="A173" s="133">
        <v>167</v>
      </c>
      <c r="B173" s="159" t="s">
        <v>1576</v>
      </c>
      <c r="C173" s="127"/>
      <c r="D173" s="133" t="s">
        <v>530</v>
      </c>
      <c r="E173" s="248">
        <f t="shared" si="3"/>
        <v>20</v>
      </c>
      <c r="F173" s="133"/>
      <c r="G173" s="249"/>
      <c r="H173" s="249"/>
      <c r="I173" s="249"/>
      <c r="J173" s="249">
        <v>10</v>
      </c>
      <c r="K173" s="249"/>
      <c r="L173" s="249">
        <v>10</v>
      </c>
      <c r="M173" s="249"/>
      <c r="N173" s="249"/>
      <c r="O173" s="249"/>
      <c r="P173" s="249"/>
      <c r="Q173" s="133"/>
    </row>
    <row r="174" spans="1:17">
      <c r="A174" s="133">
        <v>168</v>
      </c>
      <c r="B174" s="159" t="s">
        <v>44</v>
      </c>
      <c r="C174" s="127"/>
      <c r="D174" s="133" t="s">
        <v>530</v>
      </c>
      <c r="E174" s="248">
        <f t="shared" si="3"/>
        <v>10</v>
      </c>
      <c r="F174" s="133"/>
      <c r="G174" s="249">
        <v>5</v>
      </c>
      <c r="H174" s="249"/>
      <c r="I174" s="249"/>
      <c r="J174" s="249"/>
      <c r="K174" s="249"/>
      <c r="L174" s="249"/>
      <c r="M174" s="249"/>
      <c r="N174" s="249"/>
      <c r="O174" s="249"/>
      <c r="P174" s="249">
        <v>5</v>
      </c>
      <c r="Q174" s="133"/>
    </row>
    <row r="175" spans="1:17">
      <c r="A175" s="133">
        <v>169</v>
      </c>
      <c r="B175" s="159" t="s">
        <v>45</v>
      </c>
      <c r="C175" s="127"/>
      <c r="D175" s="133" t="s">
        <v>530</v>
      </c>
      <c r="E175" s="248">
        <f t="shared" si="3"/>
        <v>10</v>
      </c>
      <c r="F175" s="133"/>
      <c r="G175" s="249">
        <v>5</v>
      </c>
      <c r="H175" s="249"/>
      <c r="I175" s="249"/>
      <c r="J175" s="249"/>
      <c r="K175" s="249"/>
      <c r="L175" s="249"/>
      <c r="M175" s="249"/>
      <c r="N175" s="249"/>
      <c r="O175" s="249"/>
      <c r="P175" s="249">
        <v>5</v>
      </c>
      <c r="Q175" s="133"/>
    </row>
    <row r="176" spans="1:17">
      <c r="A176" s="133">
        <v>170</v>
      </c>
      <c r="B176" s="159" t="s">
        <v>46</v>
      </c>
      <c r="C176" s="127"/>
      <c r="D176" s="133" t="s">
        <v>530</v>
      </c>
      <c r="E176" s="248">
        <f t="shared" si="3"/>
        <v>10</v>
      </c>
      <c r="F176" s="133"/>
      <c r="G176" s="249">
        <v>5</v>
      </c>
      <c r="H176" s="249"/>
      <c r="I176" s="249"/>
      <c r="J176" s="249"/>
      <c r="K176" s="249"/>
      <c r="L176" s="249"/>
      <c r="M176" s="249"/>
      <c r="N176" s="249"/>
      <c r="O176" s="249"/>
      <c r="P176" s="249">
        <v>5</v>
      </c>
      <c r="Q176" s="133"/>
    </row>
    <row r="177" spans="1:17">
      <c r="A177" s="133">
        <v>171</v>
      </c>
      <c r="B177" s="159" t="s">
        <v>47</v>
      </c>
      <c r="C177" s="127"/>
      <c r="D177" s="133" t="s">
        <v>530</v>
      </c>
      <c r="E177" s="248">
        <f t="shared" si="3"/>
        <v>10</v>
      </c>
      <c r="F177" s="133"/>
      <c r="G177" s="249">
        <v>5</v>
      </c>
      <c r="H177" s="249"/>
      <c r="I177" s="249"/>
      <c r="J177" s="249"/>
      <c r="K177" s="249"/>
      <c r="L177" s="249"/>
      <c r="M177" s="249"/>
      <c r="N177" s="249"/>
      <c r="O177" s="249"/>
      <c r="P177" s="249">
        <v>5</v>
      </c>
      <c r="Q177" s="133"/>
    </row>
    <row r="178" spans="1:17">
      <c r="A178" s="133">
        <v>172</v>
      </c>
      <c r="B178" s="159" t="s">
        <v>48</v>
      </c>
      <c r="C178" s="127"/>
      <c r="D178" s="133" t="s">
        <v>530</v>
      </c>
      <c r="E178" s="248">
        <f t="shared" si="3"/>
        <v>10</v>
      </c>
      <c r="F178" s="133"/>
      <c r="G178" s="249">
        <v>5</v>
      </c>
      <c r="H178" s="249"/>
      <c r="I178" s="249"/>
      <c r="J178" s="249"/>
      <c r="K178" s="249"/>
      <c r="L178" s="249"/>
      <c r="M178" s="249"/>
      <c r="N178" s="249"/>
      <c r="O178" s="249"/>
      <c r="P178" s="249">
        <v>5</v>
      </c>
      <c r="Q178" s="133"/>
    </row>
    <row r="179" spans="1:17">
      <c r="A179" s="133">
        <v>173</v>
      </c>
      <c r="B179" s="159" t="s">
        <v>1426</v>
      </c>
      <c r="C179" s="127"/>
      <c r="D179" s="133" t="s">
        <v>530</v>
      </c>
      <c r="E179" s="248">
        <f t="shared" si="3"/>
        <v>10</v>
      </c>
      <c r="F179" s="133"/>
      <c r="G179" s="249"/>
      <c r="H179" s="249">
        <v>2</v>
      </c>
      <c r="I179" s="249"/>
      <c r="J179" s="249">
        <v>2</v>
      </c>
      <c r="K179" s="249"/>
      <c r="L179" s="249">
        <v>2</v>
      </c>
      <c r="M179" s="249"/>
      <c r="N179" s="249">
        <v>2</v>
      </c>
      <c r="O179" s="249"/>
      <c r="P179" s="249">
        <v>2</v>
      </c>
      <c r="Q179" s="133"/>
    </row>
    <row r="180" spans="1:17">
      <c r="A180" s="133">
        <v>174</v>
      </c>
      <c r="B180" s="205" t="s">
        <v>1582</v>
      </c>
      <c r="C180" s="127"/>
      <c r="D180" s="206" t="s">
        <v>530</v>
      </c>
      <c r="E180" s="248">
        <f t="shared" si="3"/>
        <v>12</v>
      </c>
      <c r="F180" s="207"/>
      <c r="G180" s="249"/>
      <c r="H180" s="249"/>
      <c r="I180" s="250">
        <v>4</v>
      </c>
      <c r="J180" s="249"/>
      <c r="K180" s="249"/>
      <c r="L180" s="249">
        <v>4</v>
      </c>
      <c r="M180" s="249"/>
      <c r="N180" s="251"/>
      <c r="O180" s="249">
        <v>4</v>
      </c>
      <c r="P180" s="249"/>
      <c r="Q180" s="249"/>
    </row>
    <row r="181" spans="1:17">
      <c r="A181" s="133">
        <v>175</v>
      </c>
      <c r="B181" s="159" t="s">
        <v>1554</v>
      </c>
      <c r="C181" s="127"/>
      <c r="D181" s="133" t="s">
        <v>530</v>
      </c>
      <c r="E181" s="248">
        <f t="shared" si="3"/>
        <v>15</v>
      </c>
      <c r="F181" s="133"/>
      <c r="G181" s="249"/>
      <c r="H181" s="249">
        <v>5</v>
      </c>
      <c r="I181" s="249">
        <v>5</v>
      </c>
      <c r="J181" s="249"/>
      <c r="K181" s="249"/>
      <c r="L181" s="249"/>
      <c r="M181" s="249">
        <v>5</v>
      </c>
      <c r="N181" s="249"/>
      <c r="O181" s="249"/>
      <c r="P181" s="249"/>
      <c r="Q181" s="133"/>
    </row>
    <row r="182" spans="1:17">
      <c r="A182" s="133">
        <v>176</v>
      </c>
      <c r="B182" s="159" t="s">
        <v>49</v>
      </c>
      <c r="C182" s="127"/>
      <c r="D182" s="133" t="s">
        <v>530</v>
      </c>
      <c r="E182" s="248">
        <f t="shared" si="3"/>
        <v>2</v>
      </c>
      <c r="F182" s="133"/>
      <c r="G182" s="133">
        <v>1</v>
      </c>
      <c r="H182" s="133"/>
      <c r="I182" s="133"/>
      <c r="J182" s="133"/>
      <c r="K182" s="133"/>
      <c r="L182" s="133"/>
      <c r="M182" s="133"/>
      <c r="N182" s="133"/>
      <c r="O182" s="133"/>
      <c r="P182" s="133">
        <v>1</v>
      </c>
      <c r="Q182" s="133"/>
    </row>
    <row r="183" spans="1:17">
      <c r="A183" s="133">
        <v>177</v>
      </c>
      <c r="B183" s="205" t="s">
        <v>1552</v>
      </c>
      <c r="C183" s="127"/>
      <c r="D183" s="206" t="s">
        <v>530</v>
      </c>
      <c r="E183" s="248">
        <f t="shared" si="3"/>
        <v>60</v>
      </c>
      <c r="F183" s="207"/>
      <c r="G183" s="207"/>
      <c r="H183" s="207"/>
      <c r="I183" s="250"/>
      <c r="J183" s="249">
        <v>30</v>
      </c>
      <c r="K183" s="249"/>
      <c r="L183" s="249"/>
      <c r="M183" s="249"/>
      <c r="N183" s="251">
        <v>30</v>
      </c>
      <c r="O183" s="249"/>
      <c r="P183" s="249"/>
      <c r="Q183" s="249"/>
    </row>
    <row r="184" spans="1:17" s="244" customFormat="1">
      <c r="A184" s="133">
        <v>178</v>
      </c>
      <c r="B184" s="159" t="s">
        <v>1430</v>
      </c>
      <c r="C184" s="160"/>
      <c r="D184" s="133" t="s">
        <v>530</v>
      </c>
      <c r="E184" s="248">
        <v>29</v>
      </c>
      <c r="F184" s="133"/>
      <c r="G184" s="133"/>
      <c r="H184" s="133"/>
      <c r="I184" s="133"/>
      <c r="J184" s="133">
        <v>7</v>
      </c>
      <c r="K184" s="133">
        <v>10</v>
      </c>
      <c r="L184" s="133">
        <v>10</v>
      </c>
      <c r="M184" s="133">
        <v>10</v>
      </c>
      <c r="N184" s="133"/>
      <c r="O184" s="133"/>
      <c r="P184" s="133"/>
      <c r="Q184" s="133"/>
    </row>
    <row r="185" spans="1:17">
      <c r="A185" s="133">
        <v>179</v>
      </c>
      <c r="B185" s="159" t="s">
        <v>1631</v>
      </c>
      <c r="C185" s="127"/>
      <c r="D185" s="133" t="s">
        <v>530</v>
      </c>
      <c r="E185" s="248">
        <f t="shared" si="3"/>
        <v>4</v>
      </c>
      <c r="F185" s="133"/>
      <c r="G185" s="133">
        <v>1</v>
      </c>
      <c r="H185" s="133"/>
      <c r="I185" s="133"/>
      <c r="J185" s="133">
        <v>1</v>
      </c>
      <c r="K185" s="133"/>
      <c r="L185" s="133"/>
      <c r="M185" s="133">
        <v>1</v>
      </c>
      <c r="N185" s="133"/>
      <c r="O185" s="133"/>
      <c r="P185" s="133">
        <v>1</v>
      </c>
      <c r="Q185" s="133"/>
    </row>
    <row r="186" spans="1:17">
      <c r="A186" s="133">
        <v>180</v>
      </c>
      <c r="B186" s="159" t="s">
        <v>50</v>
      </c>
      <c r="C186" s="127"/>
      <c r="D186" s="133" t="s">
        <v>530</v>
      </c>
      <c r="E186" s="248">
        <f t="shared" si="3"/>
        <v>30</v>
      </c>
      <c r="F186" s="133"/>
      <c r="G186" s="133"/>
      <c r="H186" s="133"/>
      <c r="I186" s="133"/>
      <c r="J186" s="133"/>
      <c r="K186" s="133"/>
      <c r="L186" s="133"/>
      <c r="M186" s="133">
        <v>30</v>
      </c>
      <c r="N186" s="133"/>
      <c r="O186" s="133"/>
      <c r="P186" s="133"/>
      <c r="Q186" s="133"/>
    </row>
    <row r="187" spans="1:17">
      <c r="A187" s="133">
        <v>181</v>
      </c>
      <c r="B187" s="159" t="s">
        <v>51</v>
      </c>
      <c r="C187" s="127"/>
      <c r="D187" s="133" t="s">
        <v>530</v>
      </c>
      <c r="E187" s="248">
        <f t="shared" si="3"/>
        <v>30</v>
      </c>
      <c r="F187" s="133"/>
      <c r="G187" s="133"/>
      <c r="H187" s="133"/>
      <c r="I187" s="133"/>
      <c r="J187" s="133"/>
      <c r="K187" s="133">
        <v>30</v>
      </c>
      <c r="L187" s="133"/>
      <c r="M187" s="133"/>
      <c r="N187" s="133"/>
      <c r="O187" s="133"/>
      <c r="P187" s="133"/>
      <c r="Q187" s="133"/>
    </row>
    <row r="188" spans="1:17">
      <c r="A188" s="133">
        <v>182</v>
      </c>
      <c r="B188" s="205" t="s">
        <v>52</v>
      </c>
      <c r="C188" s="127"/>
      <c r="D188" s="206" t="s">
        <v>530</v>
      </c>
      <c r="E188" s="248">
        <f t="shared" si="3"/>
        <v>30</v>
      </c>
      <c r="F188" s="207"/>
      <c r="G188" s="207"/>
      <c r="H188" s="207"/>
      <c r="I188" s="250">
        <v>30</v>
      </c>
      <c r="J188" s="249"/>
      <c r="K188" s="249"/>
      <c r="L188" s="249"/>
      <c r="M188" s="249"/>
      <c r="N188" s="251"/>
      <c r="O188" s="249"/>
      <c r="P188" s="249"/>
      <c r="Q188" s="249"/>
    </row>
    <row r="189" spans="1:17">
      <c r="A189" s="133">
        <v>183</v>
      </c>
      <c r="B189" s="205" t="s">
        <v>53</v>
      </c>
      <c r="C189" s="127"/>
      <c r="D189" s="206" t="s">
        <v>530</v>
      </c>
      <c r="E189" s="248">
        <f t="shared" si="3"/>
        <v>30</v>
      </c>
      <c r="F189" s="207"/>
      <c r="G189" s="249">
        <v>30</v>
      </c>
      <c r="H189" s="249"/>
      <c r="I189" s="250"/>
      <c r="J189" s="249"/>
      <c r="K189" s="249"/>
      <c r="L189" s="249"/>
      <c r="M189" s="249"/>
      <c r="N189" s="251"/>
      <c r="O189" s="249"/>
      <c r="P189" s="249"/>
      <c r="Q189" s="249"/>
    </row>
    <row r="190" spans="1:17">
      <c r="A190" s="133">
        <v>184</v>
      </c>
      <c r="B190" s="252" t="s">
        <v>1646</v>
      </c>
      <c r="C190" s="253"/>
      <c r="D190" s="157" t="s">
        <v>530</v>
      </c>
      <c r="E190" s="248">
        <f t="shared" si="3"/>
        <v>2</v>
      </c>
      <c r="F190" s="254"/>
      <c r="G190" s="262"/>
      <c r="H190" s="263"/>
      <c r="I190" s="263"/>
      <c r="J190" s="264">
        <v>1</v>
      </c>
      <c r="K190" s="264">
        <v>1</v>
      </c>
      <c r="L190" s="264"/>
      <c r="M190" s="264"/>
      <c r="N190" s="264"/>
      <c r="O190" s="264"/>
      <c r="P190" s="264"/>
      <c r="Q190" s="264"/>
    </row>
    <row r="191" spans="1:17">
      <c r="A191" s="133">
        <v>185</v>
      </c>
      <c r="B191" s="159" t="s">
        <v>1577</v>
      </c>
      <c r="C191" s="127"/>
      <c r="D191" s="133" t="s">
        <v>530</v>
      </c>
      <c r="E191" s="248">
        <f t="shared" si="3"/>
        <v>30</v>
      </c>
      <c r="F191" s="133"/>
      <c r="G191" s="249"/>
      <c r="H191" s="249">
        <v>10</v>
      </c>
      <c r="I191" s="249"/>
      <c r="J191" s="249"/>
      <c r="K191" s="249">
        <v>10</v>
      </c>
      <c r="L191" s="249"/>
      <c r="M191" s="249"/>
      <c r="N191" s="249"/>
      <c r="O191" s="249">
        <v>10</v>
      </c>
      <c r="P191" s="249"/>
      <c r="Q191" s="249"/>
    </row>
    <row r="192" spans="1:17">
      <c r="A192" s="133">
        <v>186</v>
      </c>
      <c r="B192" s="159" t="s">
        <v>54</v>
      </c>
      <c r="C192" s="127"/>
      <c r="D192" s="133" t="s">
        <v>55</v>
      </c>
      <c r="E192" s="248">
        <f t="shared" si="3"/>
        <v>60</v>
      </c>
      <c r="F192" s="133"/>
      <c r="G192" s="249"/>
      <c r="H192" s="249">
        <v>30</v>
      </c>
      <c r="I192" s="249"/>
      <c r="J192" s="249"/>
      <c r="K192" s="249"/>
      <c r="L192" s="249"/>
      <c r="M192" s="249"/>
      <c r="N192" s="249"/>
      <c r="O192" s="249"/>
      <c r="P192" s="249">
        <v>30</v>
      </c>
      <c r="Q192" s="249"/>
    </row>
    <row r="193" spans="1:17">
      <c r="A193" s="133">
        <v>187</v>
      </c>
      <c r="B193" s="159" t="s">
        <v>1431</v>
      </c>
      <c r="C193" s="127"/>
      <c r="D193" s="133" t="s">
        <v>503</v>
      </c>
      <c r="E193" s="248">
        <f t="shared" si="3"/>
        <v>0.2</v>
      </c>
      <c r="F193" s="133"/>
      <c r="G193" s="249"/>
      <c r="H193" s="249"/>
      <c r="I193" s="249"/>
      <c r="J193" s="249">
        <v>0.1</v>
      </c>
      <c r="K193" s="249"/>
      <c r="L193" s="249"/>
      <c r="M193" s="249"/>
      <c r="N193" s="249"/>
      <c r="O193" s="249"/>
      <c r="P193" s="249">
        <v>0.1</v>
      </c>
      <c r="Q193" s="249"/>
    </row>
    <row r="194" spans="1:17">
      <c r="A194" s="133">
        <v>188</v>
      </c>
      <c r="B194" s="205" t="s">
        <v>1620</v>
      </c>
      <c r="C194" s="127"/>
      <c r="D194" s="206" t="s">
        <v>503</v>
      </c>
      <c r="E194" s="248">
        <f t="shared" ref="E194:E254" si="4">SUM(F194:Q194)</f>
        <v>15</v>
      </c>
      <c r="F194" s="207"/>
      <c r="G194" s="249"/>
      <c r="H194" s="249"/>
      <c r="I194" s="250">
        <v>5</v>
      </c>
      <c r="J194" s="249"/>
      <c r="K194" s="249"/>
      <c r="L194" s="249">
        <v>5</v>
      </c>
      <c r="M194" s="249"/>
      <c r="N194" s="251"/>
      <c r="O194" s="249">
        <v>5</v>
      </c>
      <c r="P194" s="249"/>
      <c r="Q194" s="249"/>
    </row>
    <row r="195" spans="1:17">
      <c r="A195" s="133">
        <v>189</v>
      </c>
      <c r="B195" s="205" t="s">
        <v>1621</v>
      </c>
      <c r="C195" s="127"/>
      <c r="D195" s="206" t="s">
        <v>503</v>
      </c>
      <c r="E195" s="248">
        <f t="shared" si="4"/>
        <v>29</v>
      </c>
      <c r="F195" s="207"/>
      <c r="G195" s="249"/>
      <c r="H195" s="249"/>
      <c r="I195" s="250">
        <v>5</v>
      </c>
      <c r="J195" s="249"/>
      <c r="K195" s="249"/>
      <c r="L195" s="249">
        <v>19</v>
      </c>
      <c r="M195" s="249"/>
      <c r="N195" s="251"/>
      <c r="O195" s="249">
        <v>5</v>
      </c>
      <c r="P195" s="249"/>
      <c r="Q195" s="249"/>
    </row>
    <row r="196" spans="1:17">
      <c r="A196" s="133">
        <v>190</v>
      </c>
      <c r="B196" s="205" t="s">
        <v>1578</v>
      </c>
      <c r="C196" s="127"/>
      <c r="D196" s="206" t="s">
        <v>530</v>
      </c>
      <c r="E196" s="248">
        <f t="shared" si="4"/>
        <v>17</v>
      </c>
      <c r="F196" s="207"/>
      <c r="G196" s="249"/>
      <c r="H196" s="249"/>
      <c r="I196" s="250">
        <v>5</v>
      </c>
      <c r="J196" s="249"/>
      <c r="K196" s="249"/>
      <c r="L196" s="249">
        <v>2</v>
      </c>
      <c r="M196" s="249"/>
      <c r="N196" s="251">
        <v>5</v>
      </c>
      <c r="O196" s="249"/>
      <c r="P196" s="249"/>
      <c r="Q196" s="249">
        <v>5</v>
      </c>
    </row>
    <row r="197" spans="1:17">
      <c r="A197" s="133">
        <v>191</v>
      </c>
      <c r="B197" s="205" t="s">
        <v>1585</v>
      </c>
      <c r="C197" s="127"/>
      <c r="D197" s="206" t="s">
        <v>530</v>
      </c>
      <c r="E197" s="248">
        <f t="shared" si="4"/>
        <v>15</v>
      </c>
      <c r="F197" s="207"/>
      <c r="G197" s="249">
        <v>3</v>
      </c>
      <c r="H197" s="249"/>
      <c r="I197" s="250">
        <v>3</v>
      </c>
      <c r="J197" s="249"/>
      <c r="K197" s="249"/>
      <c r="L197" s="249">
        <v>3</v>
      </c>
      <c r="M197" s="249"/>
      <c r="N197" s="251"/>
      <c r="O197" s="249">
        <v>3</v>
      </c>
      <c r="P197" s="249"/>
      <c r="Q197" s="249">
        <v>3</v>
      </c>
    </row>
    <row r="198" spans="1:17">
      <c r="A198" s="133">
        <v>192</v>
      </c>
      <c r="B198" s="159" t="s">
        <v>1624</v>
      </c>
      <c r="C198" s="127"/>
      <c r="D198" s="133" t="s">
        <v>530</v>
      </c>
      <c r="E198" s="248">
        <f t="shared" si="4"/>
        <v>36</v>
      </c>
      <c r="F198" s="133">
        <v>3</v>
      </c>
      <c r="G198" s="249">
        <v>3</v>
      </c>
      <c r="H198" s="249">
        <v>3</v>
      </c>
      <c r="I198" s="249">
        <v>3</v>
      </c>
      <c r="J198" s="249">
        <v>3</v>
      </c>
      <c r="K198" s="249">
        <v>3</v>
      </c>
      <c r="L198" s="249">
        <v>3</v>
      </c>
      <c r="M198" s="249">
        <v>3</v>
      </c>
      <c r="N198" s="249">
        <v>3</v>
      </c>
      <c r="O198" s="249">
        <v>3</v>
      </c>
      <c r="P198" s="249">
        <v>3</v>
      </c>
      <c r="Q198" s="249">
        <v>3</v>
      </c>
    </row>
    <row r="199" spans="1:17">
      <c r="A199" s="133">
        <v>193</v>
      </c>
      <c r="B199" s="205" t="s">
        <v>1580</v>
      </c>
      <c r="C199" s="127"/>
      <c r="D199" s="206" t="s">
        <v>530</v>
      </c>
      <c r="E199" s="248">
        <f t="shared" si="4"/>
        <v>3</v>
      </c>
      <c r="F199" s="249"/>
      <c r="G199" s="249">
        <v>1</v>
      </c>
      <c r="H199" s="249"/>
      <c r="I199" s="250"/>
      <c r="J199" s="249">
        <v>1</v>
      </c>
      <c r="K199" s="249"/>
      <c r="L199" s="249"/>
      <c r="M199" s="249">
        <v>1</v>
      </c>
      <c r="N199" s="251"/>
      <c r="O199" s="249"/>
      <c r="P199" s="249"/>
      <c r="Q199" s="249"/>
    </row>
    <row r="200" spans="1:17">
      <c r="A200" s="133">
        <v>194</v>
      </c>
      <c r="B200" s="159" t="s">
        <v>1453</v>
      </c>
      <c r="C200" s="127"/>
      <c r="D200" s="133" t="s">
        <v>530</v>
      </c>
      <c r="E200" s="248">
        <f t="shared" si="4"/>
        <v>1</v>
      </c>
      <c r="F200" s="249">
        <v>1</v>
      </c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</row>
    <row r="201" spans="1:17">
      <c r="A201" s="133">
        <v>195</v>
      </c>
      <c r="B201" s="212" t="s">
        <v>57</v>
      </c>
      <c r="C201" s="127"/>
      <c r="D201" s="133" t="s">
        <v>530</v>
      </c>
      <c r="E201" s="248">
        <f t="shared" si="4"/>
        <v>1</v>
      </c>
      <c r="F201" s="249"/>
      <c r="G201" s="249">
        <v>1</v>
      </c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</row>
    <row r="202" spans="1:17" ht="25.5">
      <c r="A202" s="133">
        <v>196</v>
      </c>
      <c r="B202" s="256" t="s">
        <v>1635</v>
      </c>
      <c r="C202" s="127"/>
      <c r="D202" s="209" t="s">
        <v>530</v>
      </c>
      <c r="E202" s="248">
        <f t="shared" si="4"/>
        <v>2</v>
      </c>
      <c r="F202" s="265"/>
      <c r="G202" s="265"/>
      <c r="H202" s="265">
        <v>1</v>
      </c>
      <c r="I202" s="265"/>
      <c r="J202" s="265">
        <v>1</v>
      </c>
      <c r="K202" s="265"/>
      <c r="L202" s="265"/>
      <c r="M202" s="265"/>
      <c r="N202" s="265"/>
      <c r="O202" s="265"/>
      <c r="P202" s="265"/>
      <c r="Q202" s="265"/>
    </row>
    <row r="203" spans="1:17">
      <c r="A203" s="133">
        <v>197</v>
      </c>
      <c r="B203" s="159" t="s">
        <v>1429</v>
      </c>
      <c r="C203" s="127"/>
      <c r="D203" s="133" t="s">
        <v>530</v>
      </c>
      <c r="E203" s="248">
        <f t="shared" si="4"/>
        <v>1</v>
      </c>
      <c r="F203" s="249"/>
      <c r="G203" s="249"/>
      <c r="H203" s="249">
        <v>1</v>
      </c>
      <c r="I203" s="249"/>
      <c r="J203" s="249"/>
      <c r="K203" s="249"/>
      <c r="L203" s="249"/>
      <c r="M203" s="249"/>
      <c r="N203" s="249"/>
      <c r="O203" s="249"/>
      <c r="P203" s="249"/>
      <c r="Q203" s="249"/>
    </row>
    <row r="204" spans="1:17">
      <c r="A204" s="133">
        <v>198</v>
      </c>
      <c r="B204" s="159" t="s">
        <v>59</v>
      </c>
      <c r="C204" s="127"/>
      <c r="D204" s="133" t="s">
        <v>503</v>
      </c>
      <c r="E204" s="248">
        <f t="shared" si="4"/>
        <v>5</v>
      </c>
      <c r="F204" s="249">
        <v>2.5</v>
      </c>
      <c r="G204" s="249"/>
      <c r="H204" s="249"/>
      <c r="I204" s="249"/>
      <c r="J204" s="249"/>
      <c r="K204" s="249"/>
      <c r="L204" s="249">
        <v>2.5</v>
      </c>
      <c r="M204" s="249"/>
      <c r="N204" s="249"/>
      <c r="O204" s="249"/>
      <c r="P204" s="249"/>
      <c r="Q204" s="249"/>
    </row>
    <row r="205" spans="1:17">
      <c r="A205" s="133">
        <v>199</v>
      </c>
      <c r="B205" s="159" t="s">
        <v>1547</v>
      </c>
      <c r="C205" s="127"/>
      <c r="D205" s="133" t="s">
        <v>530</v>
      </c>
      <c r="E205" s="248">
        <f t="shared" si="4"/>
        <v>6</v>
      </c>
      <c r="F205" s="249"/>
      <c r="G205" s="249">
        <v>3</v>
      </c>
      <c r="H205" s="249"/>
      <c r="I205" s="249"/>
      <c r="J205" s="249"/>
      <c r="K205" s="249"/>
      <c r="L205" s="249"/>
      <c r="M205" s="249">
        <v>3</v>
      </c>
      <c r="N205" s="249"/>
      <c r="O205" s="249"/>
      <c r="P205" s="249"/>
      <c r="Q205" s="249"/>
    </row>
    <row r="206" spans="1:17">
      <c r="A206" s="133">
        <v>200</v>
      </c>
      <c r="B206" s="205" t="s">
        <v>1548</v>
      </c>
      <c r="C206" s="127"/>
      <c r="D206" s="206" t="s">
        <v>530</v>
      </c>
      <c r="E206" s="248">
        <f t="shared" si="4"/>
        <v>6</v>
      </c>
      <c r="F206" s="249"/>
      <c r="G206" s="249">
        <v>3</v>
      </c>
      <c r="H206" s="249"/>
      <c r="I206" s="250"/>
      <c r="J206" s="249"/>
      <c r="K206" s="249"/>
      <c r="L206" s="249"/>
      <c r="M206" s="249">
        <v>3</v>
      </c>
      <c r="N206" s="251"/>
      <c r="O206" s="249"/>
      <c r="P206" s="249"/>
      <c r="Q206" s="249"/>
    </row>
    <row r="207" spans="1:17">
      <c r="A207" s="133">
        <v>201</v>
      </c>
      <c r="B207" s="205" t="s">
        <v>1536</v>
      </c>
      <c r="C207" s="127"/>
      <c r="D207" s="206" t="s">
        <v>530</v>
      </c>
      <c r="E207" s="248">
        <f t="shared" si="4"/>
        <v>2</v>
      </c>
      <c r="F207" s="249"/>
      <c r="G207" s="249"/>
      <c r="H207" s="249">
        <v>1</v>
      </c>
      <c r="I207" s="250"/>
      <c r="J207" s="249"/>
      <c r="K207" s="249"/>
      <c r="L207" s="249">
        <v>1</v>
      </c>
      <c r="M207" s="249"/>
      <c r="N207" s="251"/>
      <c r="O207" s="249"/>
      <c r="P207" s="249"/>
      <c r="Q207" s="249"/>
    </row>
    <row r="208" spans="1:17">
      <c r="A208" s="133">
        <v>202</v>
      </c>
      <c r="B208" s="159" t="s">
        <v>1537</v>
      </c>
      <c r="C208" s="127"/>
      <c r="D208" s="133" t="s">
        <v>530</v>
      </c>
      <c r="E208" s="248">
        <f t="shared" si="4"/>
        <v>3</v>
      </c>
      <c r="F208" s="249"/>
      <c r="G208" s="249">
        <v>1</v>
      </c>
      <c r="H208" s="249"/>
      <c r="I208" s="249"/>
      <c r="J208" s="249"/>
      <c r="K208" s="249">
        <v>1</v>
      </c>
      <c r="L208" s="249"/>
      <c r="M208" s="249"/>
      <c r="N208" s="249"/>
      <c r="O208" s="249">
        <v>1</v>
      </c>
      <c r="P208" s="249"/>
      <c r="Q208" s="249"/>
    </row>
    <row r="209" spans="1:17">
      <c r="A209" s="133">
        <v>203</v>
      </c>
      <c r="B209" s="159" t="s">
        <v>1538</v>
      </c>
      <c r="C209" s="127"/>
      <c r="D209" s="133" t="s">
        <v>530</v>
      </c>
      <c r="E209" s="248">
        <f t="shared" si="4"/>
        <v>3</v>
      </c>
      <c r="F209" s="249"/>
      <c r="G209" s="249"/>
      <c r="H209" s="249"/>
      <c r="I209" s="249">
        <v>1</v>
      </c>
      <c r="J209" s="249"/>
      <c r="K209" s="249"/>
      <c r="L209" s="249">
        <v>1</v>
      </c>
      <c r="M209" s="249"/>
      <c r="N209" s="249">
        <v>1</v>
      </c>
      <c r="O209" s="249"/>
      <c r="P209" s="249"/>
      <c r="Q209" s="249"/>
    </row>
    <row r="210" spans="1:17">
      <c r="A210" s="133">
        <v>204</v>
      </c>
      <c r="B210" s="205" t="s">
        <v>1539</v>
      </c>
      <c r="C210" s="127"/>
      <c r="D210" s="206" t="s">
        <v>530</v>
      </c>
      <c r="E210" s="248">
        <f t="shared" si="4"/>
        <v>1</v>
      </c>
      <c r="F210" s="249"/>
      <c r="G210" s="249"/>
      <c r="H210" s="249"/>
      <c r="I210" s="250"/>
      <c r="J210" s="249">
        <v>1</v>
      </c>
      <c r="K210" s="249"/>
      <c r="L210" s="249"/>
      <c r="M210" s="249"/>
      <c r="N210" s="251"/>
      <c r="O210" s="249"/>
      <c r="P210" s="249"/>
      <c r="Q210" s="249"/>
    </row>
    <row r="211" spans="1:17">
      <c r="A211" s="133">
        <v>205</v>
      </c>
      <c r="B211" s="205" t="s">
        <v>1540</v>
      </c>
      <c r="C211" s="127"/>
      <c r="D211" s="206" t="s">
        <v>530</v>
      </c>
      <c r="E211" s="248">
        <f t="shared" si="4"/>
        <v>22</v>
      </c>
      <c r="F211" s="249"/>
      <c r="G211" s="249"/>
      <c r="H211" s="249"/>
      <c r="I211" s="250">
        <v>12</v>
      </c>
      <c r="J211" s="249"/>
      <c r="K211" s="249"/>
      <c r="L211" s="249"/>
      <c r="M211" s="249"/>
      <c r="N211" s="251">
        <v>10</v>
      </c>
      <c r="O211" s="249"/>
      <c r="P211" s="249"/>
      <c r="Q211" s="249"/>
    </row>
    <row r="212" spans="1:17">
      <c r="A212" s="133">
        <v>206</v>
      </c>
      <c r="B212" s="205" t="s">
        <v>1541</v>
      </c>
      <c r="C212" s="127"/>
      <c r="D212" s="206" t="s">
        <v>530</v>
      </c>
      <c r="E212" s="248">
        <f t="shared" si="4"/>
        <v>12</v>
      </c>
      <c r="F212" s="249"/>
      <c r="G212" s="249">
        <v>3</v>
      </c>
      <c r="H212" s="249"/>
      <c r="I212" s="250">
        <v>3</v>
      </c>
      <c r="J212" s="249"/>
      <c r="K212" s="249"/>
      <c r="L212" s="249">
        <v>3</v>
      </c>
      <c r="M212" s="249"/>
      <c r="N212" s="251"/>
      <c r="O212" s="249">
        <v>3</v>
      </c>
      <c r="P212" s="249"/>
      <c r="Q212" s="249"/>
    </row>
    <row r="213" spans="1:17">
      <c r="A213" s="133">
        <v>207</v>
      </c>
      <c r="B213" s="205" t="s">
        <v>1542</v>
      </c>
      <c r="C213" s="127"/>
      <c r="D213" s="206" t="s">
        <v>530</v>
      </c>
      <c r="E213" s="248">
        <f t="shared" si="4"/>
        <v>74</v>
      </c>
      <c r="F213" s="249"/>
      <c r="G213" s="249"/>
      <c r="H213" s="249">
        <v>12</v>
      </c>
      <c r="I213" s="250"/>
      <c r="J213" s="249">
        <v>14</v>
      </c>
      <c r="K213" s="249"/>
      <c r="L213" s="249">
        <v>14</v>
      </c>
      <c r="M213" s="249">
        <v>12</v>
      </c>
      <c r="N213" s="251"/>
      <c r="O213" s="249"/>
      <c r="P213" s="249">
        <v>22</v>
      </c>
      <c r="Q213" s="249"/>
    </row>
    <row r="214" spans="1:17">
      <c r="A214" s="133">
        <v>208</v>
      </c>
      <c r="B214" s="205" t="s">
        <v>1543</v>
      </c>
      <c r="C214" s="127"/>
      <c r="D214" s="206" t="s">
        <v>530</v>
      </c>
      <c r="E214" s="248">
        <f t="shared" si="4"/>
        <v>12</v>
      </c>
      <c r="F214" s="249"/>
      <c r="G214" s="249"/>
      <c r="H214" s="249"/>
      <c r="I214" s="250"/>
      <c r="J214" s="249"/>
      <c r="K214" s="249">
        <v>2</v>
      </c>
      <c r="L214" s="249"/>
      <c r="M214" s="249"/>
      <c r="N214" s="251">
        <v>2</v>
      </c>
      <c r="O214" s="249"/>
      <c r="P214" s="249">
        <v>2</v>
      </c>
      <c r="Q214" s="249">
        <v>6</v>
      </c>
    </row>
    <row r="215" spans="1:17">
      <c r="A215" s="133">
        <v>209</v>
      </c>
      <c r="B215" s="205" t="s">
        <v>1535</v>
      </c>
      <c r="C215" s="127"/>
      <c r="D215" s="206" t="s">
        <v>530</v>
      </c>
      <c r="E215" s="248">
        <f t="shared" si="4"/>
        <v>10</v>
      </c>
      <c r="F215" s="249"/>
      <c r="G215" s="249"/>
      <c r="H215" s="249"/>
      <c r="I215" s="250"/>
      <c r="J215" s="249">
        <v>6</v>
      </c>
      <c r="K215" s="249"/>
      <c r="L215" s="249"/>
      <c r="M215" s="249"/>
      <c r="N215" s="251"/>
      <c r="O215" s="249">
        <v>4</v>
      </c>
      <c r="P215" s="249"/>
      <c r="Q215" s="249"/>
    </row>
    <row r="216" spans="1:17">
      <c r="A216" s="133">
        <v>210</v>
      </c>
      <c r="B216" s="159" t="s">
        <v>1546</v>
      </c>
      <c r="C216" s="127"/>
      <c r="D216" s="133" t="s">
        <v>530</v>
      </c>
      <c r="E216" s="248">
        <f t="shared" si="4"/>
        <v>6</v>
      </c>
      <c r="F216" s="249"/>
      <c r="G216" s="249">
        <v>2</v>
      </c>
      <c r="H216" s="249"/>
      <c r="I216" s="249"/>
      <c r="J216" s="249">
        <v>2</v>
      </c>
      <c r="K216" s="249">
        <v>2</v>
      </c>
      <c r="L216" s="249"/>
      <c r="M216" s="249"/>
      <c r="N216" s="249"/>
      <c r="O216" s="249"/>
      <c r="P216" s="249"/>
      <c r="Q216" s="249"/>
    </row>
    <row r="217" spans="1:17">
      <c r="A217" s="133">
        <v>211</v>
      </c>
      <c r="B217" s="205" t="s">
        <v>1545</v>
      </c>
      <c r="C217" s="127"/>
      <c r="D217" s="206" t="s">
        <v>530</v>
      </c>
      <c r="E217" s="248">
        <f t="shared" si="4"/>
        <v>6</v>
      </c>
      <c r="F217" s="249"/>
      <c r="G217" s="249"/>
      <c r="H217" s="249"/>
      <c r="I217" s="250">
        <v>2</v>
      </c>
      <c r="J217" s="249">
        <v>2</v>
      </c>
      <c r="K217" s="249">
        <v>2</v>
      </c>
      <c r="L217" s="249"/>
      <c r="M217" s="249"/>
      <c r="N217" s="251"/>
      <c r="O217" s="249"/>
      <c r="P217" s="249"/>
      <c r="Q217" s="249"/>
    </row>
    <row r="218" spans="1:17">
      <c r="A218" s="133">
        <v>212</v>
      </c>
      <c r="B218" s="159" t="s">
        <v>1544</v>
      </c>
      <c r="C218" s="127"/>
      <c r="D218" s="133" t="s">
        <v>530</v>
      </c>
      <c r="E218" s="248">
        <f t="shared" si="4"/>
        <v>6</v>
      </c>
      <c r="F218" s="249"/>
      <c r="G218" s="249"/>
      <c r="H218" s="249"/>
      <c r="I218" s="249">
        <v>2</v>
      </c>
      <c r="J218" s="249">
        <v>2</v>
      </c>
      <c r="K218" s="249">
        <v>2</v>
      </c>
      <c r="L218" s="249"/>
      <c r="M218" s="249"/>
      <c r="N218" s="249"/>
      <c r="O218" s="249"/>
      <c r="P218" s="249"/>
      <c r="Q218" s="249"/>
    </row>
    <row r="219" spans="1:17">
      <c r="A219" s="133">
        <v>213</v>
      </c>
      <c r="B219" s="212" t="s">
        <v>60</v>
      </c>
      <c r="C219" s="127"/>
      <c r="D219" s="133" t="s">
        <v>530</v>
      </c>
      <c r="E219" s="248">
        <f t="shared" si="4"/>
        <v>50</v>
      </c>
      <c r="F219" s="249"/>
      <c r="G219" s="249">
        <v>25</v>
      </c>
      <c r="H219" s="249"/>
      <c r="I219" s="249"/>
      <c r="J219" s="249"/>
      <c r="K219" s="249"/>
      <c r="L219" s="249"/>
      <c r="M219" s="249">
        <v>25</v>
      </c>
      <c r="N219" s="249"/>
      <c r="O219" s="249"/>
      <c r="P219" s="249"/>
      <c r="Q219" s="249"/>
    </row>
    <row r="220" spans="1:17">
      <c r="A220" s="133">
        <v>214</v>
      </c>
      <c r="B220" s="205" t="s">
        <v>1501</v>
      </c>
      <c r="C220" s="127"/>
      <c r="D220" s="206" t="s">
        <v>530</v>
      </c>
      <c r="E220" s="248">
        <f t="shared" si="4"/>
        <v>250</v>
      </c>
      <c r="F220" s="249">
        <v>100</v>
      </c>
      <c r="G220" s="249"/>
      <c r="H220" s="249"/>
      <c r="I220" s="250"/>
      <c r="J220" s="249"/>
      <c r="K220" s="249">
        <v>100</v>
      </c>
      <c r="L220" s="249"/>
      <c r="M220" s="249"/>
      <c r="N220" s="251">
        <v>50</v>
      </c>
      <c r="O220" s="249"/>
      <c r="P220" s="249"/>
      <c r="Q220" s="249"/>
    </row>
    <row r="221" spans="1:17">
      <c r="A221" s="133">
        <v>215</v>
      </c>
      <c r="B221" s="159" t="s">
        <v>1413</v>
      </c>
      <c r="C221" s="127"/>
      <c r="D221" s="133" t="s">
        <v>530</v>
      </c>
      <c r="E221" s="248">
        <f t="shared" si="4"/>
        <v>100</v>
      </c>
      <c r="F221" s="249">
        <v>8</v>
      </c>
      <c r="G221" s="249">
        <v>8</v>
      </c>
      <c r="H221" s="249">
        <v>8</v>
      </c>
      <c r="I221" s="249">
        <v>8</v>
      </c>
      <c r="J221" s="249">
        <v>8</v>
      </c>
      <c r="K221" s="249">
        <v>8</v>
      </c>
      <c r="L221" s="249">
        <v>8</v>
      </c>
      <c r="M221" s="249">
        <v>8</v>
      </c>
      <c r="N221" s="249">
        <v>8</v>
      </c>
      <c r="O221" s="249">
        <v>8</v>
      </c>
      <c r="P221" s="249">
        <v>10</v>
      </c>
      <c r="Q221" s="249">
        <v>10</v>
      </c>
    </row>
    <row r="222" spans="1:17">
      <c r="A222" s="133">
        <v>216</v>
      </c>
      <c r="B222" s="159" t="s">
        <v>61</v>
      </c>
      <c r="C222" s="127"/>
      <c r="D222" s="133" t="s">
        <v>530</v>
      </c>
      <c r="E222" s="248">
        <f t="shared" si="4"/>
        <v>240</v>
      </c>
      <c r="F222" s="249">
        <v>40</v>
      </c>
      <c r="G222" s="249"/>
      <c r="H222" s="249">
        <v>40</v>
      </c>
      <c r="I222" s="249"/>
      <c r="J222" s="249">
        <v>40</v>
      </c>
      <c r="K222" s="249"/>
      <c r="L222" s="249">
        <v>40</v>
      </c>
      <c r="M222" s="249"/>
      <c r="N222" s="249">
        <v>40</v>
      </c>
      <c r="O222" s="249"/>
      <c r="P222" s="249">
        <v>40</v>
      </c>
      <c r="Q222" s="249"/>
    </row>
    <row r="223" spans="1:17" ht="25.5">
      <c r="A223" s="133">
        <v>217</v>
      </c>
      <c r="B223" s="205" t="s">
        <v>1581</v>
      </c>
      <c r="C223" s="127"/>
      <c r="D223" s="206" t="s">
        <v>530</v>
      </c>
      <c r="E223" s="248">
        <f t="shared" si="4"/>
        <v>2</v>
      </c>
      <c r="F223" s="249"/>
      <c r="G223" s="249"/>
      <c r="H223" s="249"/>
      <c r="I223" s="250"/>
      <c r="J223" s="249">
        <v>2</v>
      </c>
      <c r="K223" s="249"/>
      <c r="L223" s="249"/>
      <c r="M223" s="249"/>
      <c r="N223" s="251"/>
      <c r="O223" s="249"/>
      <c r="P223" s="249"/>
      <c r="Q223" s="249"/>
    </row>
    <row r="224" spans="1:17">
      <c r="A224" s="133">
        <v>218</v>
      </c>
      <c r="B224" s="205" t="s">
        <v>1590</v>
      </c>
      <c r="C224" s="127"/>
      <c r="D224" s="206" t="s">
        <v>530</v>
      </c>
      <c r="E224" s="248">
        <f t="shared" si="4"/>
        <v>4</v>
      </c>
      <c r="F224" s="249"/>
      <c r="G224" s="249"/>
      <c r="H224" s="249"/>
      <c r="I224" s="250"/>
      <c r="J224" s="249"/>
      <c r="K224" s="249">
        <v>2</v>
      </c>
      <c r="L224" s="249"/>
      <c r="M224" s="249"/>
      <c r="N224" s="251"/>
      <c r="O224" s="249"/>
      <c r="P224" s="249">
        <v>2</v>
      </c>
      <c r="Q224" s="249"/>
    </row>
    <row r="225" spans="1:17">
      <c r="A225" s="133">
        <v>219</v>
      </c>
      <c r="B225" s="205" t="s">
        <v>62</v>
      </c>
      <c r="C225" s="127"/>
      <c r="D225" s="206" t="s">
        <v>503</v>
      </c>
      <c r="E225" s="248">
        <f t="shared" si="4"/>
        <v>50</v>
      </c>
      <c r="F225" s="249"/>
      <c r="G225" s="249">
        <v>15</v>
      </c>
      <c r="H225" s="249"/>
      <c r="I225" s="250"/>
      <c r="J225" s="249">
        <v>10</v>
      </c>
      <c r="K225" s="249"/>
      <c r="L225" s="249"/>
      <c r="M225" s="249">
        <v>15</v>
      </c>
      <c r="N225" s="251"/>
      <c r="O225" s="249"/>
      <c r="P225" s="249">
        <v>10</v>
      </c>
      <c r="Q225" s="249"/>
    </row>
    <row r="226" spans="1:17">
      <c r="A226" s="133">
        <v>220</v>
      </c>
      <c r="B226" s="159" t="s">
        <v>1411</v>
      </c>
      <c r="C226" s="127"/>
      <c r="D226" s="133" t="s">
        <v>527</v>
      </c>
      <c r="E226" s="248">
        <f t="shared" si="4"/>
        <v>100</v>
      </c>
      <c r="F226" s="133">
        <v>50</v>
      </c>
      <c r="G226" s="133"/>
      <c r="H226" s="133"/>
      <c r="I226" s="133"/>
      <c r="J226" s="133"/>
      <c r="K226" s="133"/>
      <c r="L226" s="133">
        <v>50</v>
      </c>
      <c r="M226" s="133"/>
      <c r="N226" s="133"/>
      <c r="O226" s="133"/>
      <c r="P226" s="133"/>
      <c r="Q226" s="133"/>
    </row>
    <row r="227" spans="1:17">
      <c r="A227" s="133">
        <v>221</v>
      </c>
      <c r="B227" s="159" t="s">
        <v>1452</v>
      </c>
      <c r="C227" s="127"/>
      <c r="D227" s="133" t="s">
        <v>503</v>
      </c>
      <c r="E227" s="248">
        <f t="shared" si="4"/>
        <v>12</v>
      </c>
      <c r="F227" s="133">
        <v>1</v>
      </c>
      <c r="G227" s="133">
        <v>1</v>
      </c>
      <c r="H227" s="133">
        <v>1</v>
      </c>
      <c r="I227" s="133">
        <v>1</v>
      </c>
      <c r="J227" s="133">
        <v>1</v>
      </c>
      <c r="K227" s="133">
        <v>1</v>
      </c>
      <c r="L227" s="133">
        <v>1</v>
      </c>
      <c r="M227" s="133">
        <v>1</v>
      </c>
      <c r="N227" s="133">
        <v>1</v>
      </c>
      <c r="O227" s="133">
        <v>1</v>
      </c>
      <c r="P227" s="133">
        <v>1</v>
      </c>
      <c r="Q227" s="133">
        <v>1</v>
      </c>
    </row>
    <row r="228" spans="1:17">
      <c r="A228" s="133">
        <v>222</v>
      </c>
      <c r="B228" s="205" t="s">
        <v>1627</v>
      </c>
      <c r="C228" s="127"/>
      <c r="D228" s="206" t="s">
        <v>530</v>
      </c>
      <c r="E228" s="248">
        <f t="shared" si="4"/>
        <v>12</v>
      </c>
      <c r="F228" s="207"/>
      <c r="G228" s="207">
        <v>3</v>
      </c>
      <c r="H228" s="207"/>
      <c r="I228" s="250"/>
      <c r="J228" s="249">
        <v>3</v>
      </c>
      <c r="K228" s="249"/>
      <c r="L228" s="249"/>
      <c r="M228" s="249">
        <v>3</v>
      </c>
      <c r="N228" s="251"/>
      <c r="O228" s="249"/>
      <c r="P228" s="249">
        <v>3</v>
      </c>
      <c r="Q228" s="249"/>
    </row>
    <row r="229" spans="1:17">
      <c r="A229" s="133">
        <v>223</v>
      </c>
      <c r="B229" s="159" t="s">
        <v>63</v>
      </c>
      <c r="C229" s="127"/>
      <c r="D229" s="133" t="s">
        <v>530</v>
      </c>
      <c r="E229" s="248">
        <f t="shared" si="4"/>
        <v>5</v>
      </c>
      <c r="F229" s="133"/>
      <c r="G229" s="133">
        <v>1</v>
      </c>
      <c r="H229" s="133"/>
      <c r="I229" s="133"/>
      <c r="J229" s="133">
        <v>1</v>
      </c>
      <c r="K229" s="133"/>
      <c r="L229" s="133"/>
      <c r="M229" s="133">
        <v>1</v>
      </c>
      <c r="N229" s="133"/>
      <c r="O229" s="133"/>
      <c r="P229" s="133">
        <v>2</v>
      </c>
      <c r="Q229" s="133"/>
    </row>
    <row r="230" spans="1:17">
      <c r="A230" s="133">
        <v>224</v>
      </c>
      <c r="B230" s="159" t="s">
        <v>64</v>
      </c>
      <c r="C230" s="127"/>
      <c r="D230" s="133" t="s">
        <v>530</v>
      </c>
      <c r="E230" s="248">
        <f t="shared" si="4"/>
        <v>1</v>
      </c>
      <c r="F230" s="133"/>
      <c r="G230" s="133"/>
      <c r="H230" s="133"/>
      <c r="I230" s="133">
        <v>1</v>
      </c>
      <c r="J230" s="133"/>
      <c r="K230" s="133"/>
      <c r="L230" s="133"/>
      <c r="M230" s="133"/>
      <c r="N230" s="133"/>
      <c r="O230" s="133"/>
      <c r="P230" s="133"/>
      <c r="Q230" s="133"/>
    </row>
    <row r="231" spans="1:17">
      <c r="A231" s="133">
        <v>225</v>
      </c>
      <c r="B231" s="159" t="s">
        <v>65</v>
      </c>
      <c r="C231" s="127"/>
      <c r="D231" s="133" t="s">
        <v>530</v>
      </c>
      <c r="E231" s="248">
        <f t="shared" si="4"/>
        <v>3</v>
      </c>
      <c r="F231" s="133"/>
      <c r="G231" s="133"/>
      <c r="H231" s="133"/>
      <c r="I231" s="133"/>
      <c r="J231" s="133">
        <v>2</v>
      </c>
      <c r="K231" s="133"/>
      <c r="L231" s="133"/>
      <c r="M231" s="133">
        <v>1</v>
      </c>
      <c r="N231" s="133"/>
      <c r="O231" s="133"/>
      <c r="P231" s="133"/>
      <c r="Q231" s="133"/>
    </row>
    <row r="232" spans="1:17">
      <c r="A232" s="133">
        <v>226</v>
      </c>
      <c r="B232" s="159" t="s">
        <v>65</v>
      </c>
      <c r="C232" s="127"/>
      <c r="D232" s="133" t="s">
        <v>530</v>
      </c>
      <c r="E232" s="248">
        <f t="shared" si="4"/>
        <v>2</v>
      </c>
      <c r="F232" s="133"/>
      <c r="G232" s="133">
        <v>1</v>
      </c>
      <c r="H232" s="133"/>
      <c r="I232" s="133"/>
      <c r="J232" s="133"/>
      <c r="K232" s="133"/>
      <c r="L232" s="133"/>
      <c r="M232" s="133">
        <v>1</v>
      </c>
      <c r="N232" s="133"/>
      <c r="O232" s="133"/>
      <c r="P232" s="133"/>
      <c r="Q232" s="133"/>
    </row>
    <row r="233" spans="1:17">
      <c r="A233" s="133">
        <v>227</v>
      </c>
      <c r="B233" s="205" t="s">
        <v>66</v>
      </c>
      <c r="C233" s="127"/>
      <c r="D233" s="206" t="s">
        <v>530</v>
      </c>
      <c r="E233" s="248">
        <f t="shared" si="4"/>
        <v>2</v>
      </c>
      <c r="F233" s="207"/>
      <c r="G233" s="207"/>
      <c r="H233" s="207"/>
      <c r="I233" s="250"/>
      <c r="J233" s="249">
        <v>1</v>
      </c>
      <c r="K233" s="249"/>
      <c r="L233" s="249"/>
      <c r="M233" s="249">
        <v>1</v>
      </c>
      <c r="N233" s="251"/>
      <c r="O233" s="249"/>
      <c r="P233" s="249"/>
      <c r="Q233" s="249"/>
    </row>
    <row r="234" spans="1:17">
      <c r="A234" s="133">
        <v>228</v>
      </c>
      <c r="B234" s="159" t="s">
        <v>66</v>
      </c>
      <c r="C234" s="127"/>
      <c r="D234" s="133" t="s">
        <v>530</v>
      </c>
      <c r="E234" s="248">
        <f t="shared" si="4"/>
        <v>2</v>
      </c>
      <c r="F234" s="133"/>
      <c r="G234" s="133">
        <v>1</v>
      </c>
      <c r="H234" s="133"/>
      <c r="I234" s="133"/>
      <c r="J234" s="133"/>
      <c r="K234" s="133"/>
      <c r="L234" s="133"/>
      <c r="M234" s="133">
        <v>1</v>
      </c>
      <c r="N234" s="133"/>
      <c r="O234" s="133"/>
      <c r="P234" s="133"/>
      <c r="Q234" s="133"/>
    </row>
    <row r="235" spans="1:17">
      <c r="A235" s="133">
        <v>229</v>
      </c>
      <c r="B235" s="205" t="s">
        <v>1394</v>
      </c>
      <c r="C235" s="127"/>
      <c r="D235" s="206" t="s">
        <v>530</v>
      </c>
      <c r="E235" s="248">
        <f t="shared" si="4"/>
        <v>1</v>
      </c>
      <c r="F235" s="207"/>
      <c r="G235" s="207"/>
      <c r="H235" s="207"/>
      <c r="I235" s="250"/>
      <c r="J235" s="249"/>
      <c r="K235" s="249"/>
      <c r="L235" s="249">
        <v>1</v>
      </c>
      <c r="M235" s="249"/>
      <c r="N235" s="251"/>
      <c r="O235" s="249"/>
      <c r="P235" s="249"/>
      <c r="Q235" s="249"/>
    </row>
    <row r="236" spans="1:17">
      <c r="A236" s="133">
        <v>230</v>
      </c>
      <c r="B236" s="159" t="s">
        <v>67</v>
      </c>
      <c r="C236" s="127"/>
      <c r="D236" s="133" t="s">
        <v>530</v>
      </c>
      <c r="E236" s="248">
        <f t="shared" si="4"/>
        <v>1</v>
      </c>
      <c r="F236" s="133"/>
      <c r="G236" s="133"/>
      <c r="H236" s="133"/>
      <c r="I236" s="133"/>
      <c r="J236" s="133">
        <v>1</v>
      </c>
      <c r="K236" s="133"/>
      <c r="L236" s="133"/>
      <c r="M236" s="133"/>
      <c r="N236" s="133"/>
      <c r="O236" s="133"/>
      <c r="P236" s="133"/>
      <c r="Q236" s="133"/>
    </row>
    <row r="237" spans="1:17">
      <c r="A237" s="133">
        <v>231</v>
      </c>
      <c r="B237" s="159" t="s">
        <v>1395</v>
      </c>
      <c r="C237" s="127"/>
      <c r="D237" s="133" t="s">
        <v>530</v>
      </c>
      <c r="E237" s="248">
        <f t="shared" si="4"/>
        <v>2</v>
      </c>
      <c r="F237" s="133">
        <v>1</v>
      </c>
      <c r="G237" s="133"/>
      <c r="H237" s="133"/>
      <c r="I237" s="133"/>
      <c r="J237" s="133"/>
      <c r="K237" s="133"/>
      <c r="L237" s="133">
        <v>1</v>
      </c>
      <c r="M237" s="133"/>
      <c r="N237" s="133"/>
      <c r="O237" s="133"/>
      <c r="P237" s="133"/>
      <c r="Q237" s="133"/>
    </row>
    <row r="238" spans="1:17">
      <c r="A238" s="133">
        <v>232</v>
      </c>
      <c r="B238" s="126" t="s">
        <v>1632</v>
      </c>
      <c r="C238" s="127"/>
      <c r="D238" s="133" t="s">
        <v>530</v>
      </c>
      <c r="E238" s="248">
        <f t="shared" si="4"/>
        <v>2</v>
      </c>
      <c r="F238" s="133"/>
      <c r="G238" s="133">
        <v>1</v>
      </c>
      <c r="H238" s="133"/>
      <c r="I238" s="133"/>
      <c r="J238" s="133"/>
      <c r="K238" s="133"/>
      <c r="L238" s="133"/>
      <c r="M238" s="133">
        <v>1</v>
      </c>
      <c r="N238" s="133"/>
      <c r="O238" s="133"/>
      <c r="P238" s="133"/>
      <c r="Q238" s="133"/>
    </row>
    <row r="239" spans="1:17">
      <c r="A239" s="133">
        <v>233</v>
      </c>
      <c r="B239" s="205" t="s">
        <v>68</v>
      </c>
      <c r="C239" s="127"/>
      <c r="D239" s="206" t="s">
        <v>530</v>
      </c>
      <c r="E239" s="248">
        <f t="shared" si="4"/>
        <v>6</v>
      </c>
      <c r="F239" s="207"/>
      <c r="G239" s="207"/>
      <c r="H239" s="207"/>
      <c r="I239" s="250">
        <v>6</v>
      </c>
      <c r="J239" s="249"/>
      <c r="K239" s="249"/>
      <c r="L239" s="249"/>
      <c r="M239" s="249"/>
      <c r="N239" s="251"/>
      <c r="O239" s="249"/>
      <c r="P239" s="249"/>
      <c r="Q239" s="249"/>
    </row>
    <row r="240" spans="1:17">
      <c r="A240" s="133">
        <v>234</v>
      </c>
      <c r="B240" s="159" t="s">
        <v>69</v>
      </c>
      <c r="C240" s="127"/>
      <c r="D240" s="133" t="s">
        <v>530</v>
      </c>
      <c r="E240" s="248">
        <f t="shared" si="4"/>
        <v>10</v>
      </c>
      <c r="F240" s="133"/>
      <c r="G240" s="133">
        <v>3</v>
      </c>
      <c r="H240" s="133"/>
      <c r="I240" s="133"/>
      <c r="J240" s="133">
        <v>3</v>
      </c>
      <c r="K240" s="133"/>
      <c r="L240" s="133"/>
      <c r="M240" s="133">
        <v>1</v>
      </c>
      <c r="N240" s="133"/>
      <c r="O240" s="133"/>
      <c r="P240" s="133">
        <v>3</v>
      </c>
      <c r="Q240" s="133"/>
    </row>
    <row r="241" spans="1:17">
      <c r="A241" s="133">
        <v>235</v>
      </c>
      <c r="B241" s="159" t="s">
        <v>70</v>
      </c>
      <c r="C241" s="127"/>
      <c r="D241" s="133" t="s">
        <v>530</v>
      </c>
      <c r="E241" s="248">
        <f t="shared" si="4"/>
        <v>10</v>
      </c>
      <c r="F241" s="133"/>
      <c r="G241" s="133">
        <v>3</v>
      </c>
      <c r="H241" s="133"/>
      <c r="I241" s="133"/>
      <c r="J241" s="133">
        <v>3</v>
      </c>
      <c r="K241" s="133"/>
      <c r="L241" s="133"/>
      <c r="M241" s="133">
        <v>1</v>
      </c>
      <c r="N241" s="133"/>
      <c r="O241" s="133"/>
      <c r="P241" s="133">
        <v>3</v>
      </c>
      <c r="Q241" s="133"/>
    </row>
    <row r="242" spans="1:17">
      <c r="A242" s="133">
        <v>236</v>
      </c>
      <c r="B242" s="159" t="s">
        <v>1402</v>
      </c>
      <c r="C242" s="127"/>
      <c r="D242" s="133" t="s">
        <v>503</v>
      </c>
      <c r="E242" s="248">
        <f t="shared" si="4"/>
        <v>240</v>
      </c>
      <c r="F242" s="133"/>
      <c r="G242" s="133">
        <v>60</v>
      </c>
      <c r="H242" s="133"/>
      <c r="I242" s="133"/>
      <c r="J242" s="133">
        <v>60</v>
      </c>
      <c r="K242" s="133"/>
      <c r="L242" s="133"/>
      <c r="M242" s="133">
        <v>60</v>
      </c>
      <c r="N242" s="133"/>
      <c r="O242" s="133"/>
      <c r="P242" s="133">
        <v>60</v>
      </c>
      <c r="Q242" s="133"/>
    </row>
    <row r="243" spans="1:17">
      <c r="A243" s="133">
        <v>237</v>
      </c>
      <c r="B243" s="159" t="s">
        <v>1440</v>
      </c>
      <c r="C243" s="127"/>
      <c r="D243" s="133" t="s">
        <v>503</v>
      </c>
      <c r="E243" s="248">
        <f t="shared" si="4"/>
        <v>11.219999999999999</v>
      </c>
      <c r="F243" s="133"/>
      <c r="G243" s="133"/>
      <c r="H243" s="133">
        <v>0.11</v>
      </c>
      <c r="I243" s="133"/>
      <c r="J243" s="133"/>
      <c r="K243" s="133"/>
      <c r="L243" s="133">
        <v>11</v>
      </c>
      <c r="M243" s="133"/>
      <c r="N243" s="133">
        <v>0.11</v>
      </c>
      <c r="O243" s="133"/>
      <c r="P243" s="133"/>
      <c r="Q243" s="133"/>
    </row>
    <row r="244" spans="1:17">
      <c r="A244" s="133">
        <v>238</v>
      </c>
      <c r="B244" s="159" t="s">
        <v>1436</v>
      </c>
      <c r="C244" s="127"/>
      <c r="D244" s="133" t="s">
        <v>503</v>
      </c>
      <c r="E244" s="248">
        <f t="shared" si="4"/>
        <v>3</v>
      </c>
      <c r="F244" s="133">
        <v>0.25</v>
      </c>
      <c r="G244" s="133">
        <v>0.25</v>
      </c>
      <c r="H244" s="133">
        <v>0.25</v>
      </c>
      <c r="I244" s="133">
        <v>0.25</v>
      </c>
      <c r="J244" s="133">
        <v>0.25</v>
      </c>
      <c r="K244" s="133">
        <v>0.25</v>
      </c>
      <c r="L244" s="133">
        <v>0.25</v>
      </c>
      <c r="M244" s="133">
        <v>0.25</v>
      </c>
      <c r="N244" s="133">
        <v>0.25</v>
      </c>
      <c r="O244" s="133">
        <v>0.25</v>
      </c>
      <c r="P244" s="133">
        <v>0.25</v>
      </c>
      <c r="Q244" s="133">
        <v>0.25</v>
      </c>
    </row>
    <row r="245" spans="1:17">
      <c r="A245" s="133">
        <v>239</v>
      </c>
      <c r="B245" s="159" t="s">
        <v>1437</v>
      </c>
      <c r="C245" s="127" t="s">
        <v>1438</v>
      </c>
      <c r="D245" s="133" t="s">
        <v>503</v>
      </c>
      <c r="E245" s="248">
        <f t="shared" si="4"/>
        <v>3</v>
      </c>
      <c r="F245" s="133">
        <v>0.25</v>
      </c>
      <c r="G245" s="133">
        <v>0.25</v>
      </c>
      <c r="H245" s="133">
        <v>0.25</v>
      </c>
      <c r="I245" s="133">
        <v>0.25</v>
      </c>
      <c r="J245" s="133">
        <v>0.25</v>
      </c>
      <c r="K245" s="133">
        <v>0.25</v>
      </c>
      <c r="L245" s="133">
        <v>0.25</v>
      </c>
      <c r="M245" s="133">
        <v>0.25</v>
      </c>
      <c r="N245" s="133">
        <v>0.25</v>
      </c>
      <c r="O245" s="133">
        <v>0.25</v>
      </c>
      <c r="P245" s="133">
        <v>0.25</v>
      </c>
      <c r="Q245" s="133">
        <v>0.25</v>
      </c>
    </row>
    <row r="246" spans="1:17">
      <c r="A246" s="133">
        <v>240</v>
      </c>
      <c r="B246" s="205" t="s">
        <v>1618</v>
      </c>
      <c r="C246" s="127"/>
      <c r="D246" s="206" t="s">
        <v>503</v>
      </c>
      <c r="E246" s="248">
        <f t="shared" si="4"/>
        <v>40</v>
      </c>
      <c r="F246" s="207"/>
      <c r="G246" s="207"/>
      <c r="H246" s="207"/>
      <c r="I246" s="250">
        <v>40</v>
      </c>
      <c r="J246" s="249"/>
      <c r="K246" s="249"/>
      <c r="L246" s="249"/>
      <c r="M246" s="249"/>
      <c r="N246" s="251"/>
      <c r="O246" s="249"/>
      <c r="P246" s="249"/>
      <c r="Q246" s="249"/>
    </row>
    <row r="247" spans="1:17">
      <c r="A247" s="133">
        <v>241</v>
      </c>
      <c r="B247" s="205" t="s">
        <v>1619</v>
      </c>
      <c r="C247" s="127"/>
      <c r="D247" s="206" t="s">
        <v>503</v>
      </c>
      <c r="E247" s="248">
        <f t="shared" si="4"/>
        <v>50</v>
      </c>
      <c r="F247" s="207"/>
      <c r="G247" s="207"/>
      <c r="H247" s="207">
        <v>20</v>
      </c>
      <c r="I247" s="250"/>
      <c r="J247" s="249"/>
      <c r="K247" s="249">
        <v>10</v>
      </c>
      <c r="L247" s="249"/>
      <c r="M247" s="249"/>
      <c r="N247" s="251">
        <v>20</v>
      </c>
      <c r="O247" s="249"/>
      <c r="P247" s="249"/>
      <c r="Q247" s="249"/>
    </row>
    <row r="248" spans="1:17">
      <c r="A248" s="133">
        <v>242</v>
      </c>
      <c r="B248" s="159" t="s">
        <v>1464</v>
      </c>
      <c r="C248" s="127"/>
      <c r="D248" s="133" t="s">
        <v>527</v>
      </c>
      <c r="E248" s="248">
        <f t="shared" si="4"/>
        <v>80</v>
      </c>
      <c r="F248" s="133"/>
      <c r="G248" s="133">
        <v>20</v>
      </c>
      <c r="H248" s="133"/>
      <c r="I248" s="133"/>
      <c r="J248" s="133">
        <v>20</v>
      </c>
      <c r="K248" s="133"/>
      <c r="L248" s="133"/>
      <c r="M248" s="133"/>
      <c r="N248" s="133">
        <v>20</v>
      </c>
      <c r="O248" s="133"/>
      <c r="P248" s="133">
        <v>20</v>
      </c>
      <c r="Q248" s="133"/>
    </row>
    <row r="249" spans="1:17">
      <c r="A249" s="133">
        <v>243</v>
      </c>
      <c r="B249" s="159" t="s">
        <v>1465</v>
      </c>
      <c r="C249" s="127"/>
      <c r="D249" s="133" t="s">
        <v>527</v>
      </c>
      <c r="E249" s="248">
        <f t="shared" si="4"/>
        <v>100</v>
      </c>
      <c r="F249" s="133">
        <v>20</v>
      </c>
      <c r="G249" s="133"/>
      <c r="H249" s="133"/>
      <c r="I249" s="133">
        <v>30</v>
      </c>
      <c r="J249" s="133"/>
      <c r="K249" s="133"/>
      <c r="L249" s="133"/>
      <c r="M249" s="133">
        <v>30</v>
      </c>
      <c r="N249" s="133"/>
      <c r="O249" s="133"/>
      <c r="P249" s="133"/>
      <c r="Q249" s="133">
        <v>20</v>
      </c>
    </row>
    <row r="250" spans="1:17">
      <c r="A250" s="133">
        <v>244</v>
      </c>
      <c r="B250" s="205" t="s">
        <v>1466</v>
      </c>
      <c r="C250" s="127"/>
      <c r="D250" s="206" t="s">
        <v>527</v>
      </c>
      <c r="E250" s="248">
        <f t="shared" si="4"/>
        <v>100</v>
      </c>
      <c r="F250" s="207"/>
      <c r="G250" s="207">
        <v>20</v>
      </c>
      <c r="H250" s="207"/>
      <c r="I250" s="250"/>
      <c r="J250" s="249">
        <v>30</v>
      </c>
      <c r="K250" s="249"/>
      <c r="L250" s="249"/>
      <c r="M250" s="249"/>
      <c r="N250" s="251">
        <v>30</v>
      </c>
      <c r="O250" s="249"/>
      <c r="P250" s="249">
        <v>20</v>
      </c>
      <c r="Q250" s="249"/>
    </row>
    <row r="251" spans="1:17">
      <c r="A251" s="133">
        <v>245</v>
      </c>
      <c r="B251" s="205" t="s">
        <v>1467</v>
      </c>
      <c r="C251" s="127"/>
      <c r="D251" s="206" t="s">
        <v>527</v>
      </c>
      <c r="E251" s="248">
        <f t="shared" si="4"/>
        <v>100</v>
      </c>
      <c r="F251" s="207">
        <v>20</v>
      </c>
      <c r="G251" s="207"/>
      <c r="H251" s="207"/>
      <c r="I251" s="250">
        <v>30</v>
      </c>
      <c r="J251" s="249"/>
      <c r="K251" s="249"/>
      <c r="L251" s="249"/>
      <c r="M251" s="249">
        <v>30</v>
      </c>
      <c r="N251" s="251"/>
      <c r="O251" s="249">
        <v>20</v>
      </c>
      <c r="P251" s="249"/>
      <c r="Q251" s="249"/>
    </row>
    <row r="252" spans="1:17">
      <c r="A252" s="133">
        <v>246</v>
      </c>
      <c r="B252" s="205" t="s">
        <v>1468</v>
      </c>
      <c r="C252" s="127"/>
      <c r="D252" s="206" t="s">
        <v>527</v>
      </c>
      <c r="E252" s="248">
        <f t="shared" si="4"/>
        <v>100</v>
      </c>
      <c r="F252" s="207"/>
      <c r="G252" s="207">
        <v>20</v>
      </c>
      <c r="H252" s="207"/>
      <c r="I252" s="250"/>
      <c r="J252" s="249">
        <v>30</v>
      </c>
      <c r="K252" s="249"/>
      <c r="L252" s="249"/>
      <c r="M252" s="249"/>
      <c r="N252" s="251">
        <v>30</v>
      </c>
      <c r="O252" s="249"/>
      <c r="P252" s="249"/>
      <c r="Q252" s="249">
        <v>20</v>
      </c>
    </row>
    <row r="253" spans="1:17">
      <c r="A253" s="133">
        <v>247</v>
      </c>
      <c r="B253" s="159" t="s">
        <v>1469</v>
      </c>
      <c r="C253" s="127"/>
      <c r="D253" s="133" t="s">
        <v>527</v>
      </c>
      <c r="E253" s="248">
        <f t="shared" si="4"/>
        <v>120</v>
      </c>
      <c r="F253" s="133">
        <v>30</v>
      </c>
      <c r="G253" s="133"/>
      <c r="H253" s="133"/>
      <c r="I253" s="133">
        <v>30</v>
      </c>
      <c r="J253" s="133"/>
      <c r="K253" s="133"/>
      <c r="L253" s="133"/>
      <c r="M253" s="133">
        <v>30</v>
      </c>
      <c r="N253" s="133"/>
      <c r="O253" s="133"/>
      <c r="P253" s="133">
        <v>30</v>
      </c>
      <c r="Q253" s="133"/>
    </row>
    <row r="254" spans="1:17">
      <c r="A254" s="133">
        <v>248</v>
      </c>
      <c r="B254" s="159" t="s">
        <v>1470</v>
      </c>
      <c r="C254" s="127"/>
      <c r="D254" s="133" t="s">
        <v>527</v>
      </c>
      <c r="E254" s="248">
        <f t="shared" si="4"/>
        <v>100</v>
      </c>
      <c r="F254" s="133"/>
      <c r="G254" s="133">
        <v>30</v>
      </c>
      <c r="H254" s="133"/>
      <c r="I254" s="133"/>
      <c r="J254" s="133">
        <v>20</v>
      </c>
      <c r="K254" s="133"/>
      <c r="L254" s="133">
        <v>20</v>
      </c>
      <c r="M254" s="133"/>
      <c r="N254" s="133"/>
      <c r="O254" s="133"/>
      <c r="P254" s="133"/>
      <c r="Q254" s="133">
        <v>30</v>
      </c>
    </row>
    <row r="255" spans="1:17">
      <c r="A255" s="133">
        <v>249</v>
      </c>
      <c r="B255" s="205" t="s">
        <v>1549</v>
      </c>
      <c r="C255" s="127"/>
      <c r="D255" s="206" t="s">
        <v>530</v>
      </c>
      <c r="E255" s="248">
        <f t="shared" ref="E255:E317" si="5">SUM(F255:Q255)</f>
        <v>20</v>
      </c>
      <c r="F255" s="207"/>
      <c r="G255" s="207">
        <v>5</v>
      </c>
      <c r="H255" s="207"/>
      <c r="I255" s="250"/>
      <c r="J255" s="249"/>
      <c r="K255" s="249">
        <v>5</v>
      </c>
      <c r="L255" s="249"/>
      <c r="M255" s="249">
        <v>5</v>
      </c>
      <c r="N255" s="251"/>
      <c r="O255" s="249"/>
      <c r="P255" s="249"/>
      <c r="Q255" s="249">
        <v>5</v>
      </c>
    </row>
    <row r="256" spans="1:17">
      <c r="A256" s="133">
        <v>250</v>
      </c>
      <c r="B256" s="159" t="s">
        <v>71</v>
      </c>
      <c r="C256" s="127" t="s">
        <v>1399</v>
      </c>
      <c r="D256" s="133" t="s">
        <v>527</v>
      </c>
      <c r="E256" s="248">
        <f t="shared" si="5"/>
        <v>60</v>
      </c>
      <c r="F256" s="133"/>
      <c r="G256" s="133">
        <v>10</v>
      </c>
      <c r="H256" s="133"/>
      <c r="I256" s="133">
        <v>10</v>
      </c>
      <c r="J256" s="133"/>
      <c r="K256" s="133">
        <v>10</v>
      </c>
      <c r="L256" s="133"/>
      <c r="M256" s="133">
        <v>10</v>
      </c>
      <c r="N256" s="133"/>
      <c r="O256" s="133">
        <v>10</v>
      </c>
      <c r="P256" s="133"/>
      <c r="Q256" s="133">
        <v>10</v>
      </c>
    </row>
    <row r="257" spans="1:17">
      <c r="A257" s="133">
        <v>251</v>
      </c>
      <c r="B257" s="159" t="s">
        <v>72</v>
      </c>
      <c r="C257" s="127" t="s">
        <v>1399</v>
      </c>
      <c r="D257" s="133" t="s">
        <v>527</v>
      </c>
      <c r="E257" s="248">
        <f t="shared" si="5"/>
        <v>60</v>
      </c>
      <c r="F257" s="133">
        <v>10</v>
      </c>
      <c r="G257" s="133"/>
      <c r="H257" s="133">
        <v>10</v>
      </c>
      <c r="I257" s="133"/>
      <c r="J257" s="133">
        <v>10</v>
      </c>
      <c r="K257" s="133"/>
      <c r="L257" s="133">
        <v>10</v>
      </c>
      <c r="M257" s="133"/>
      <c r="N257" s="133">
        <v>10</v>
      </c>
      <c r="O257" s="133"/>
      <c r="P257" s="133">
        <v>10</v>
      </c>
      <c r="Q257" s="133"/>
    </row>
    <row r="258" spans="1:17">
      <c r="A258" s="133">
        <v>252</v>
      </c>
      <c r="B258" s="159" t="s">
        <v>73</v>
      </c>
      <c r="C258" s="127" t="s">
        <v>1399</v>
      </c>
      <c r="D258" s="133" t="s">
        <v>527</v>
      </c>
      <c r="E258" s="248">
        <f t="shared" si="5"/>
        <v>60</v>
      </c>
      <c r="F258" s="133"/>
      <c r="G258" s="133">
        <v>10</v>
      </c>
      <c r="H258" s="133"/>
      <c r="I258" s="133">
        <v>10</v>
      </c>
      <c r="J258" s="133"/>
      <c r="K258" s="133">
        <v>10</v>
      </c>
      <c r="L258" s="133"/>
      <c r="M258" s="133">
        <v>10</v>
      </c>
      <c r="N258" s="133"/>
      <c r="O258" s="133">
        <v>10</v>
      </c>
      <c r="P258" s="133"/>
      <c r="Q258" s="133">
        <v>10</v>
      </c>
    </row>
    <row r="259" spans="1:17">
      <c r="A259" s="133">
        <v>253</v>
      </c>
      <c r="B259" s="159" t="s">
        <v>74</v>
      </c>
      <c r="C259" s="127" t="s">
        <v>1399</v>
      </c>
      <c r="D259" s="133" t="s">
        <v>527</v>
      </c>
      <c r="E259" s="248">
        <f t="shared" si="5"/>
        <v>120</v>
      </c>
      <c r="F259" s="133">
        <v>10</v>
      </c>
      <c r="G259" s="133">
        <v>10</v>
      </c>
      <c r="H259" s="133">
        <v>10</v>
      </c>
      <c r="I259" s="133">
        <v>10</v>
      </c>
      <c r="J259" s="133">
        <v>10</v>
      </c>
      <c r="K259" s="133">
        <v>10</v>
      </c>
      <c r="L259" s="133">
        <v>10</v>
      </c>
      <c r="M259" s="133">
        <v>10</v>
      </c>
      <c r="N259" s="133">
        <v>10</v>
      </c>
      <c r="O259" s="133">
        <v>10</v>
      </c>
      <c r="P259" s="133">
        <v>10</v>
      </c>
      <c r="Q259" s="133">
        <v>10</v>
      </c>
    </row>
    <row r="260" spans="1:17">
      <c r="A260" s="133">
        <v>254</v>
      </c>
      <c r="B260" s="159" t="s">
        <v>75</v>
      </c>
      <c r="C260" s="127" t="s">
        <v>1399</v>
      </c>
      <c r="D260" s="133" t="s">
        <v>527</v>
      </c>
      <c r="E260" s="248">
        <f t="shared" si="5"/>
        <v>120</v>
      </c>
      <c r="F260" s="133">
        <v>10</v>
      </c>
      <c r="G260" s="133">
        <v>10</v>
      </c>
      <c r="H260" s="133">
        <v>10</v>
      </c>
      <c r="I260" s="133">
        <v>10</v>
      </c>
      <c r="J260" s="133">
        <v>10</v>
      </c>
      <c r="K260" s="133">
        <v>10</v>
      </c>
      <c r="L260" s="133">
        <v>10</v>
      </c>
      <c r="M260" s="133">
        <v>10</v>
      </c>
      <c r="N260" s="133">
        <v>10</v>
      </c>
      <c r="O260" s="133">
        <v>10</v>
      </c>
      <c r="P260" s="133">
        <v>10</v>
      </c>
      <c r="Q260" s="133">
        <v>10</v>
      </c>
    </row>
    <row r="261" spans="1:17">
      <c r="A261" s="133">
        <v>255</v>
      </c>
      <c r="B261" s="159" t="s">
        <v>76</v>
      </c>
      <c r="C261" s="127" t="s">
        <v>1399</v>
      </c>
      <c r="D261" s="133" t="s">
        <v>527</v>
      </c>
      <c r="E261" s="248">
        <f t="shared" si="5"/>
        <v>60</v>
      </c>
      <c r="F261" s="133">
        <v>10</v>
      </c>
      <c r="G261" s="133"/>
      <c r="H261" s="133">
        <v>10</v>
      </c>
      <c r="I261" s="133"/>
      <c r="J261" s="133">
        <v>10</v>
      </c>
      <c r="K261" s="133"/>
      <c r="L261" s="133">
        <v>10</v>
      </c>
      <c r="M261" s="133"/>
      <c r="N261" s="133">
        <v>10</v>
      </c>
      <c r="O261" s="133"/>
      <c r="P261" s="133">
        <v>10</v>
      </c>
      <c r="Q261" s="133"/>
    </row>
    <row r="262" spans="1:17">
      <c r="A262" s="133">
        <v>256</v>
      </c>
      <c r="B262" s="159" t="s">
        <v>77</v>
      </c>
      <c r="C262" s="127"/>
      <c r="D262" s="133" t="s">
        <v>527</v>
      </c>
      <c r="E262" s="248">
        <f t="shared" si="5"/>
        <v>100</v>
      </c>
      <c r="F262" s="133"/>
      <c r="G262" s="133">
        <v>20</v>
      </c>
      <c r="H262" s="133"/>
      <c r="I262" s="133"/>
      <c r="J262" s="133">
        <v>30</v>
      </c>
      <c r="K262" s="133"/>
      <c r="L262" s="133"/>
      <c r="M262" s="133">
        <v>20</v>
      </c>
      <c r="N262" s="133"/>
      <c r="O262" s="133"/>
      <c r="P262" s="133">
        <v>30</v>
      </c>
      <c r="Q262" s="133"/>
    </row>
    <row r="263" spans="1:17">
      <c r="A263" s="133">
        <v>257</v>
      </c>
      <c r="B263" s="205" t="s">
        <v>1553</v>
      </c>
      <c r="C263" s="127"/>
      <c r="D263" s="206" t="s">
        <v>530</v>
      </c>
      <c r="E263" s="248">
        <f t="shared" si="5"/>
        <v>15</v>
      </c>
      <c r="F263" s="207"/>
      <c r="G263" s="207"/>
      <c r="H263" s="207">
        <v>5</v>
      </c>
      <c r="I263" s="250"/>
      <c r="J263" s="249"/>
      <c r="K263" s="249"/>
      <c r="L263" s="249">
        <v>5</v>
      </c>
      <c r="M263" s="249"/>
      <c r="N263" s="251"/>
      <c r="O263" s="249"/>
      <c r="P263" s="249"/>
      <c r="Q263" s="249">
        <v>5</v>
      </c>
    </row>
    <row r="264" spans="1:17">
      <c r="A264" s="133">
        <v>258</v>
      </c>
      <c r="B264" s="256" t="s">
        <v>1634</v>
      </c>
      <c r="C264" s="127"/>
      <c r="D264" s="209" t="s">
        <v>530</v>
      </c>
      <c r="E264" s="248">
        <f t="shared" si="5"/>
        <v>4</v>
      </c>
      <c r="F264" s="125"/>
      <c r="G264" s="125">
        <v>1</v>
      </c>
      <c r="H264" s="125"/>
      <c r="I264" s="125"/>
      <c r="J264" s="125"/>
      <c r="K264" s="125">
        <v>1</v>
      </c>
      <c r="L264" s="125"/>
      <c r="M264" s="125"/>
      <c r="N264" s="125">
        <v>1</v>
      </c>
      <c r="O264" s="125"/>
      <c r="P264" s="125"/>
      <c r="Q264" s="125">
        <v>1</v>
      </c>
    </row>
    <row r="265" spans="1:17">
      <c r="A265" s="133">
        <v>259</v>
      </c>
      <c r="B265" s="205" t="s">
        <v>78</v>
      </c>
      <c r="C265" s="127"/>
      <c r="D265" s="206" t="s">
        <v>530</v>
      </c>
      <c r="E265" s="248">
        <f t="shared" si="5"/>
        <v>15</v>
      </c>
      <c r="F265" s="207"/>
      <c r="G265" s="207"/>
      <c r="H265" s="207">
        <v>15</v>
      </c>
      <c r="I265" s="250"/>
      <c r="J265" s="249"/>
      <c r="K265" s="249"/>
      <c r="L265" s="249"/>
      <c r="M265" s="249"/>
      <c r="N265" s="251"/>
      <c r="O265" s="249"/>
      <c r="P265" s="249"/>
      <c r="Q265" s="249"/>
    </row>
    <row r="266" spans="1:17">
      <c r="A266" s="133">
        <v>260</v>
      </c>
      <c r="B266" s="159" t="s">
        <v>1556</v>
      </c>
      <c r="C266" s="127"/>
      <c r="D266" s="133" t="s">
        <v>530</v>
      </c>
      <c r="E266" s="248">
        <f t="shared" si="5"/>
        <v>10</v>
      </c>
      <c r="F266" s="133"/>
      <c r="G266" s="133"/>
      <c r="H266" s="133"/>
      <c r="I266" s="133">
        <v>10</v>
      </c>
      <c r="J266" s="133"/>
      <c r="K266" s="133"/>
      <c r="L266" s="133"/>
      <c r="M266" s="133"/>
      <c r="N266" s="133"/>
      <c r="O266" s="133"/>
      <c r="P266" s="133"/>
      <c r="Q266" s="133"/>
    </row>
    <row r="267" spans="1:17">
      <c r="A267" s="133">
        <v>261</v>
      </c>
      <c r="B267" s="205" t="s">
        <v>79</v>
      </c>
      <c r="C267" s="127"/>
      <c r="D267" s="206" t="s">
        <v>530</v>
      </c>
      <c r="E267" s="248">
        <f t="shared" si="5"/>
        <v>15</v>
      </c>
      <c r="F267" s="207"/>
      <c r="G267" s="207"/>
      <c r="H267" s="207"/>
      <c r="I267" s="250"/>
      <c r="J267" s="249">
        <v>15</v>
      </c>
      <c r="K267" s="249"/>
      <c r="L267" s="249"/>
      <c r="M267" s="249"/>
      <c r="N267" s="251"/>
      <c r="O267" s="249"/>
      <c r="P267" s="249"/>
      <c r="Q267" s="249"/>
    </row>
    <row r="268" spans="1:17">
      <c r="A268" s="133">
        <v>262</v>
      </c>
      <c r="B268" s="159" t="s">
        <v>1398</v>
      </c>
      <c r="C268" s="127"/>
      <c r="D268" s="133" t="s">
        <v>503</v>
      </c>
      <c r="E268" s="248">
        <f t="shared" si="5"/>
        <v>400</v>
      </c>
      <c r="F268" s="133">
        <v>40</v>
      </c>
      <c r="G268" s="133">
        <v>30</v>
      </c>
      <c r="H268" s="133">
        <v>30</v>
      </c>
      <c r="I268" s="133">
        <v>40</v>
      </c>
      <c r="J268" s="133">
        <v>30</v>
      </c>
      <c r="K268" s="133">
        <v>30</v>
      </c>
      <c r="L268" s="133">
        <v>40</v>
      </c>
      <c r="M268" s="133">
        <v>30</v>
      </c>
      <c r="N268" s="133">
        <v>30</v>
      </c>
      <c r="O268" s="133">
        <v>40</v>
      </c>
      <c r="P268" s="133">
        <v>30</v>
      </c>
      <c r="Q268" s="133">
        <v>30</v>
      </c>
    </row>
    <row r="269" spans="1:17">
      <c r="A269" s="133">
        <v>263</v>
      </c>
      <c r="B269" s="252" t="s">
        <v>1644</v>
      </c>
      <c r="C269" s="253"/>
      <c r="D269" s="157" t="s">
        <v>530</v>
      </c>
      <c r="E269" s="248">
        <f t="shared" si="5"/>
        <v>1000</v>
      </c>
      <c r="F269" s="254" t="s">
        <v>1651</v>
      </c>
      <c r="G269" s="131">
        <v>50</v>
      </c>
      <c r="H269" s="157">
        <v>100</v>
      </c>
      <c r="I269" s="157">
        <v>100</v>
      </c>
      <c r="J269" s="255">
        <v>100</v>
      </c>
      <c r="K269" s="255">
        <v>100</v>
      </c>
      <c r="L269" s="255">
        <v>100</v>
      </c>
      <c r="M269" s="255">
        <v>100</v>
      </c>
      <c r="N269" s="255">
        <v>100</v>
      </c>
      <c r="O269" s="255">
        <v>50</v>
      </c>
      <c r="P269" s="255">
        <v>100</v>
      </c>
      <c r="Q269" s="255">
        <v>100</v>
      </c>
    </row>
    <row r="270" spans="1:17">
      <c r="A270" s="133">
        <v>264</v>
      </c>
      <c r="B270" s="205" t="s">
        <v>1625</v>
      </c>
      <c r="C270" s="127"/>
      <c r="D270" s="206" t="s">
        <v>530</v>
      </c>
      <c r="E270" s="248">
        <f t="shared" si="5"/>
        <v>36</v>
      </c>
      <c r="F270" s="207">
        <v>3</v>
      </c>
      <c r="G270" s="207">
        <v>3</v>
      </c>
      <c r="H270" s="207">
        <v>3</v>
      </c>
      <c r="I270" s="250">
        <v>3</v>
      </c>
      <c r="J270" s="249">
        <v>3</v>
      </c>
      <c r="K270" s="249">
        <v>3</v>
      </c>
      <c r="L270" s="249">
        <v>3</v>
      </c>
      <c r="M270" s="249">
        <v>3</v>
      </c>
      <c r="N270" s="251">
        <v>3</v>
      </c>
      <c r="O270" s="249">
        <v>3</v>
      </c>
      <c r="P270" s="249">
        <v>3</v>
      </c>
      <c r="Q270" s="249">
        <v>3</v>
      </c>
    </row>
    <row r="271" spans="1:17">
      <c r="A271" s="133">
        <v>265</v>
      </c>
      <c r="B271" s="159" t="s">
        <v>80</v>
      </c>
      <c r="C271" s="127"/>
      <c r="D271" s="133" t="s">
        <v>530</v>
      </c>
      <c r="E271" s="248">
        <f t="shared" si="5"/>
        <v>240</v>
      </c>
      <c r="F271" s="133">
        <v>40</v>
      </c>
      <c r="G271" s="133"/>
      <c r="H271" s="133">
        <v>40</v>
      </c>
      <c r="I271" s="133"/>
      <c r="J271" s="133">
        <v>40</v>
      </c>
      <c r="K271" s="133"/>
      <c r="L271" s="133">
        <v>40</v>
      </c>
      <c r="M271" s="133"/>
      <c r="N271" s="133">
        <v>40</v>
      </c>
      <c r="O271" s="133"/>
      <c r="P271" s="133">
        <v>40</v>
      </c>
      <c r="Q271" s="133"/>
    </row>
    <row r="272" spans="1:17">
      <c r="A272" s="133">
        <v>266</v>
      </c>
      <c r="B272" s="159" t="s">
        <v>1550</v>
      </c>
      <c r="C272" s="127"/>
      <c r="D272" s="133" t="s">
        <v>530</v>
      </c>
      <c r="E272" s="248">
        <f t="shared" si="5"/>
        <v>30</v>
      </c>
      <c r="F272" s="133"/>
      <c r="G272" s="133">
        <v>10</v>
      </c>
      <c r="H272" s="133"/>
      <c r="I272" s="133">
        <v>10</v>
      </c>
      <c r="J272" s="133"/>
      <c r="K272" s="133"/>
      <c r="L272" s="133"/>
      <c r="M272" s="133">
        <v>10</v>
      </c>
      <c r="N272" s="133"/>
      <c r="O272" s="133"/>
      <c r="P272" s="133"/>
      <c r="Q272" s="133"/>
    </row>
    <row r="273" spans="1:17">
      <c r="A273" s="133">
        <v>267</v>
      </c>
      <c r="B273" s="159" t="s">
        <v>1560</v>
      </c>
      <c r="C273" s="127"/>
      <c r="D273" s="133" t="s">
        <v>5</v>
      </c>
      <c r="E273" s="248">
        <f t="shared" si="5"/>
        <v>2</v>
      </c>
      <c r="F273" s="133"/>
      <c r="G273" s="133"/>
      <c r="H273" s="133">
        <v>2</v>
      </c>
      <c r="I273" s="133"/>
      <c r="J273" s="133"/>
      <c r="K273" s="133"/>
      <c r="L273" s="133"/>
      <c r="M273" s="133"/>
      <c r="N273" s="133"/>
      <c r="O273" s="133"/>
      <c r="P273" s="133"/>
      <c r="Q273" s="133"/>
    </row>
    <row r="274" spans="1:17">
      <c r="A274" s="133">
        <v>268</v>
      </c>
      <c r="B274" s="256" t="s">
        <v>82</v>
      </c>
      <c r="C274" s="127"/>
      <c r="D274" s="209" t="s">
        <v>604</v>
      </c>
      <c r="E274" s="248">
        <f t="shared" si="5"/>
        <v>24</v>
      </c>
      <c r="F274" s="125">
        <v>2</v>
      </c>
      <c r="G274" s="125"/>
      <c r="H274" s="125"/>
      <c r="I274" s="125"/>
      <c r="J274" s="125">
        <v>8</v>
      </c>
      <c r="K274" s="125">
        <v>2</v>
      </c>
      <c r="L274" s="125">
        <v>2</v>
      </c>
      <c r="M274" s="125">
        <v>2</v>
      </c>
      <c r="N274" s="125"/>
      <c r="O274" s="125">
        <v>4</v>
      </c>
      <c r="P274" s="125">
        <v>2</v>
      </c>
      <c r="Q274" s="125">
        <v>2</v>
      </c>
    </row>
    <row r="275" spans="1:17">
      <c r="A275" s="133">
        <v>269</v>
      </c>
      <c r="B275" s="205" t="s">
        <v>84</v>
      </c>
      <c r="C275" s="127"/>
      <c r="D275" s="206" t="s">
        <v>530</v>
      </c>
      <c r="E275" s="248">
        <f t="shared" si="5"/>
        <v>5</v>
      </c>
      <c r="F275" s="207"/>
      <c r="G275" s="207"/>
      <c r="H275" s="207">
        <v>5</v>
      </c>
      <c r="I275" s="250"/>
      <c r="J275" s="249"/>
      <c r="K275" s="249"/>
      <c r="L275" s="249"/>
      <c r="M275" s="249"/>
      <c r="N275" s="251"/>
      <c r="O275" s="249"/>
      <c r="P275" s="249"/>
      <c r="Q275" s="249"/>
    </row>
    <row r="276" spans="1:17">
      <c r="A276" s="133">
        <v>270</v>
      </c>
      <c r="B276" s="205" t="s">
        <v>85</v>
      </c>
      <c r="C276" s="127"/>
      <c r="D276" s="206" t="s">
        <v>530</v>
      </c>
      <c r="E276" s="248">
        <f t="shared" si="5"/>
        <v>5</v>
      </c>
      <c r="F276" s="207"/>
      <c r="G276" s="207"/>
      <c r="H276" s="207"/>
      <c r="I276" s="250">
        <v>5</v>
      </c>
      <c r="J276" s="249"/>
      <c r="K276" s="249"/>
      <c r="L276" s="249"/>
      <c r="M276" s="249"/>
      <c r="N276" s="251"/>
      <c r="O276" s="249"/>
      <c r="P276" s="249"/>
      <c r="Q276" s="249"/>
    </row>
    <row r="277" spans="1:17">
      <c r="A277" s="133">
        <v>271</v>
      </c>
      <c r="B277" s="205" t="s">
        <v>86</v>
      </c>
      <c r="C277" s="127"/>
      <c r="D277" s="206" t="s">
        <v>530</v>
      </c>
      <c r="E277" s="248">
        <f t="shared" si="5"/>
        <v>5</v>
      </c>
      <c r="F277" s="207"/>
      <c r="G277" s="207"/>
      <c r="H277" s="207"/>
      <c r="I277" s="250"/>
      <c r="J277" s="249">
        <v>5</v>
      </c>
      <c r="K277" s="249"/>
      <c r="L277" s="249"/>
      <c r="M277" s="249"/>
      <c r="N277" s="251"/>
      <c r="O277" s="249"/>
      <c r="P277" s="249"/>
      <c r="Q277" s="249"/>
    </row>
    <row r="278" spans="1:17">
      <c r="A278" s="133">
        <v>272</v>
      </c>
      <c r="B278" s="205" t="s">
        <v>87</v>
      </c>
      <c r="C278" s="127"/>
      <c r="D278" s="206" t="s">
        <v>530</v>
      </c>
      <c r="E278" s="248">
        <f t="shared" si="5"/>
        <v>5</v>
      </c>
      <c r="F278" s="207"/>
      <c r="G278" s="207"/>
      <c r="H278" s="207"/>
      <c r="I278" s="250"/>
      <c r="J278" s="249"/>
      <c r="K278" s="249">
        <v>5</v>
      </c>
      <c r="L278" s="249"/>
      <c r="M278" s="249"/>
      <c r="N278" s="251"/>
      <c r="O278" s="249"/>
      <c r="P278" s="249"/>
      <c r="Q278" s="249"/>
    </row>
    <row r="279" spans="1:17">
      <c r="A279" s="133">
        <v>273</v>
      </c>
      <c r="B279" s="159" t="s">
        <v>88</v>
      </c>
      <c r="C279" s="127"/>
      <c r="D279" s="133" t="s">
        <v>530</v>
      </c>
      <c r="E279" s="248">
        <f t="shared" si="5"/>
        <v>5</v>
      </c>
      <c r="F279" s="133"/>
      <c r="G279" s="133"/>
      <c r="H279" s="133"/>
      <c r="I279" s="133"/>
      <c r="J279" s="133"/>
      <c r="K279" s="133"/>
      <c r="L279" s="133"/>
      <c r="M279" s="133">
        <v>5</v>
      </c>
      <c r="N279" s="133"/>
      <c r="O279" s="133"/>
      <c r="P279" s="133"/>
      <c r="Q279" s="133"/>
    </row>
    <row r="280" spans="1:17">
      <c r="A280" s="133">
        <v>274</v>
      </c>
      <c r="B280" s="159" t="s">
        <v>89</v>
      </c>
      <c r="C280" s="127"/>
      <c r="D280" s="133" t="s">
        <v>530</v>
      </c>
      <c r="E280" s="248">
        <f t="shared" si="5"/>
        <v>5</v>
      </c>
      <c r="F280" s="133"/>
      <c r="G280" s="133"/>
      <c r="H280" s="133"/>
      <c r="I280" s="133"/>
      <c r="J280" s="133"/>
      <c r="K280" s="133"/>
      <c r="L280" s="133"/>
      <c r="M280" s="133"/>
      <c r="N280" s="133">
        <v>5</v>
      </c>
      <c r="O280" s="133"/>
      <c r="P280" s="133"/>
      <c r="Q280" s="133"/>
    </row>
    <row r="281" spans="1:17">
      <c r="A281" s="133">
        <v>275</v>
      </c>
      <c r="B281" s="159" t="s">
        <v>90</v>
      </c>
      <c r="C281" s="127"/>
      <c r="D281" s="133" t="s">
        <v>530</v>
      </c>
      <c r="E281" s="248">
        <f t="shared" si="5"/>
        <v>5</v>
      </c>
      <c r="F281" s="133"/>
      <c r="G281" s="133"/>
      <c r="H281" s="133"/>
      <c r="I281" s="133"/>
      <c r="J281" s="133"/>
      <c r="K281" s="133"/>
      <c r="L281" s="133"/>
      <c r="M281" s="133"/>
      <c r="N281" s="133"/>
      <c r="O281" s="133">
        <v>5</v>
      </c>
      <c r="P281" s="133"/>
      <c r="Q281" s="133"/>
    </row>
    <row r="282" spans="1:17">
      <c r="A282" s="133">
        <v>276</v>
      </c>
      <c r="B282" s="159" t="s">
        <v>91</v>
      </c>
      <c r="C282" s="127"/>
      <c r="D282" s="133" t="s">
        <v>530</v>
      </c>
      <c r="E282" s="248">
        <f t="shared" si="5"/>
        <v>5</v>
      </c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>
        <v>5</v>
      </c>
      <c r="Q282" s="133"/>
    </row>
    <row r="283" spans="1:17">
      <c r="A283" s="133">
        <v>277</v>
      </c>
      <c r="B283" s="205" t="s">
        <v>92</v>
      </c>
      <c r="C283" s="127"/>
      <c r="D283" s="206" t="s">
        <v>530</v>
      </c>
      <c r="E283" s="248">
        <f t="shared" si="5"/>
        <v>5</v>
      </c>
      <c r="F283" s="207"/>
      <c r="G283" s="207"/>
      <c r="H283" s="207"/>
      <c r="I283" s="250"/>
      <c r="J283" s="249"/>
      <c r="K283" s="249"/>
      <c r="L283" s="249"/>
      <c r="M283" s="249"/>
      <c r="N283" s="251"/>
      <c r="O283" s="249"/>
      <c r="P283" s="249"/>
      <c r="Q283" s="249">
        <v>5</v>
      </c>
    </row>
    <row r="284" spans="1:17">
      <c r="A284" s="133">
        <v>278</v>
      </c>
      <c r="B284" s="205" t="s">
        <v>93</v>
      </c>
      <c r="C284" s="127"/>
      <c r="D284" s="206" t="s">
        <v>530</v>
      </c>
      <c r="E284" s="248">
        <f t="shared" si="5"/>
        <v>10</v>
      </c>
      <c r="F284" s="207"/>
      <c r="G284" s="207"/>
      <c r="H284" s="207">
        <v>10</v>
      </c>
      <c r="I284" s="250"/>
      <c r="J284" s="249"/>
      <c r="K284" s="249"/>
      <c r="L284" s="249"/>
      <c r="M284" s="249"/>
      <c r="N284" s="251"/>
      <c r="O284" s="249"/>
      <c r="P284" s="249"/>
      <c r="Q284" s="249"/>
    </row>
    <row r="285" spans="1:17">
      <c r="A285" s="133">
        <v>279</v>
      </c>
      <c r="B285" s="205" t="s">
        <v>94</v>
      </c>
      <c r="C285" s="127"/>
      <c r="D285" s="206" t="s">
        <v>530</v>
      </c>
      <c r="E285" s="248">
        <f t="shared" si="5"/>
        <v>10</v>
      </c>
      <c r="F285" s="207">
        <v>10</v>
      </c>
      <c r="G285" s="207"/>
      <c r="H285" s="207"/>
      <c r="I285" s="250"/>
      <c r="J285" s="249"/>
      <c r="K285" s="249"/>
      <c r="L285" s="249"/>
      <c r="M285" s="249"/>
      <c r="N285" s="251"/>
      <c r="O285" s="249"/>
      <c r="P285" s="249"/>
      <c r="Q285" s="249"/>
    </row>
    <row r="286" spans="1:17">
      <c r="A286" s="133">
        <v>280</v>
      </c>
      <c r="B286" s="159" t="s">
        <v>95</v>
      </c>
      <c r="C286" s="127"/>
      <c r="D286" s="133" t="s">
        <v>530</v>
      </c>
      <c r="E286" s="248">
        <f t="shared" si="5"/>
        <v>10</v>
      </c>
      <c r="F286" s="133"/>
      <c r="G286" s="133">
        <v>10</v>
      </c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</row>
    <row r="287" spans="1:17">
      <c r="A287" s="133">
        <v>281</v>
      </c>
      <c r="B287" s="205" t="s">
        <v>96</v>
      </c>
      <c r="C287" s="127"/>
      <c r="D287" s="206" t="s">
        <v>530</v>
      </c>
      <c r="E287" s="248">
        <f t="shared" si="5"/>
        <v>10</v>
      </c>
      <c r="F287" s="207"/>
      <c r="G287" s="207"/>
      <c r="H287" s="207">
        <v>10</v>
      </c>
      <c r="I287" s="250"/>
      <c r="J287" s="249"/>
      <c r="K287" s="249"/>
      <c r="L287" s="249"/>
      <c r="M287" s="249"/>
      <c r="N287" s="251"/>
      <c r="O287" s="249"/>
      <c r="P287" s="249"/>
      <c r="Q287" s="249"/>
    </row>
    <row r="288" spans="1:17">
      <c r="A288" s="133">
        <v>282</v>
      </c>
      <c r="B288" s="159" t="s">
        <v>97</v>
      </c>
      <c r="C288" s="127"/>
      <c r="D288" s="133" t="s">
        <v>530</v>
      </c>
      <c r="E288" s="248">
        <f t="shared" si="5"/>
        <v>10</v>
      </c>
      <c r="F288" s="133"/>
      <c r="G288" s="133"/>
      <c r="H288" s="133"/>
      <c r="I288" s="133">
        <v>10</v>
      </c>
      <c r="J288" s="133"/>
      <c r="K288" s="133"/>
      <c r="L288" s="133"/>
      <c r="M288" s="133"/>
      <c r="N288" s="133"/>
      <c r="O288" s="133"/>
      <c r="P288" s="133"/>
      <c r="Q288" s="133"/>
    </row>
    <row r="289" spans="1:17">
      <c r="A289" s="133">
        <v>283</v>
      </c>
      <c r="B289" s="159" t="s">
        <v>98</v>
      </c>
      <c r="C289" s="127"/>
      <c r="D289" s="133" t="s">
        <v>530</v>
      </c>
      <c r="E289" s="248">
        <f t="shared" si="5"/>
        <v>10</v>
      </c>
      <c r="F289" s="133"/>
      <c r="G289" s="133"/>
      <c r="H289" s="133"/>
      <c r="I289" s="133"/>
      <c r="J289" s="133"/>
      <c r="K289" s="133">
        <v>10</v>
      </c>
      <c r="L289" s="133"/>
      <c r="M289" s="133"/>
      <c r="N289" s="133"/>
      <c r="O289" s="133"/>
      <c r="P289" s="133"/>
      <c r="Q289" s="133"/>
    </row>
    <row r="290" spans="1:17">
      <c r="A290" s="133">
        <v>284</v>
      </c>
      <c r="B290" s="205" t="s">
        <v>99</v>
      </c>
      <c r="C290" s="127"/>
      <c r="D290" s="206" t="s">
        <v>530</v>
      </c>
      <c r="E290" s="248">
        <f t="shared" si="5"/>
        <v>10</v>
      </c>
      <c r="F290" s="207"/>
      <c r="G290" s="207"/>
      <c r="H290" s="207"/>
      <c r="I290" s="250"/>
      <c r="J290" s="249"/>
      <c r="K290" s="249"/>
      <c r="L290" s="249"/>
      <c r="M290" s="249"/>
      <c r="N290" s="251">
        <v>10</v>
      </c>
      <c r="O290" s="249"/>
      <c r="P290" s="249"/>
      <c r="Q290" s="249"/>
    </row>
    <row r="291" spans="1:17">
      <c r="A291" s="133">
        <v>285</v>
      </c>
      <c r="B291" s="159" t="s">
        <v>100</v>
      </c>
      <c r="C291" s="127"/>
      <c r="D291" s="133" t="s">
        <v>530</v>
      </c>
      <c r="E291" s="248">
        <f t="shared" si="5"/>
        <v>10</v>
      </c>
      <c r="F291" s="133"/>
      <c r="G291" s="133"/>
      <c r="H291" s="133"/>
      <c r="I291" s="133"/>
      <c r="J291" s="133"/>
      <c r="K291" s="133"/>
      <c r="L291" s="133">
        <v>10</v>
      </c>
      <c r="M291" s="133"/>
      <c r="N291" s="133"/>
      <c r="O291" s="133"/>
      <c r="P291" s="133"/>
      <c r="Q291" s="133"/>
    </row>
    <row r="292" spans="1:17">
      <c r="A292" s="133">
        <v>286</v>
      </c>
      <c r="B292" s="205" t="s">
        <v>101</v>
      </c>
      <c r="C292" s="127"/>
      <c r="D292" s="206" t="s">
        <v>530</v>
      </c>
      <c r="E292" s="248">
        <f t="shared" si="5"/>
        <v>10</v>
      </c>
      <c r="F292" s="207"/>
      <c r="G292" s="207"/>
      <c r="H292" s="207"/>
      <c r="I292" s="250"/>
      <c r="J292" s="249">
        <v>10</v>
      </c>
      <c r="K292" s="249"/>
      <c r="L292" s="249"/>
      <c r="M292" s="249"/>
      <c r="N292" s="251"/>
      <c r="O292" s="249"/>
      <c r="P292" s="249"/>
      <c r="Q292" s="249"/>
    </row>
    <row r="293" spans="1:17">
      <c r="A293" s="133">
        <v>287</v>
      </c>
      <c r="B293" s="205" t="s">
        <v>102</v>
      </c>
      <c r="C293" s="127"/>
      <c r="D293" s="206" t="s">
        <v>530</v>
      </c>
      <c r="E293" s="248">
        <f t="shared" si="5"/>
        <v>10</v>
      </c>
      <c r="F293" s="207"/>
      <c r="G293" s="207"/>
      <c r="H293" s="207"/>
      <c r="I293" s="250">
        <v>10</v>
      </c>
      <c r="J293" s="249"/>
      <c r="K293" s="249"/>
      <c r="L293" s="249"/>
      <c r="M293" s="249"/>
      <c r="N293" s="251"/>
      <c r="O293" s="249"/>
      <c r="P293" s="249"/>
      <c r="Q293" s="249"/>
    </row>
    <row r="294" spans="1:17">
      <c r="A294" s="133">
        <v>288</v>
      </c>
      <c r="B294" s="159" t="s">
        <v>1417</v>
      </c>
      <c r="C294" s="127"/>
      <c r="D294" s="133" t="s">
        <v>530</v>
      </c>
      <c r="E294" s="248">
        <f t="shared" si="5"/>
        <v>2</v>
      </c>
      <c r="F294" s="133"/>
      <c r="G294" s="133"/>
      <c r="H294" s="133"/>
      <c r="I294" s="133">
        <v>2</v>
      </c>
      <c r="J294" s="133"/>
      <c r="K294" s="133"/>
      <c r="L294" s="133"/>
      <c r="M294" s="133"/>
      <c r="N294" s="133"/>
      <c r="O294" s="133"/>
      <c r="P294" s="133"/>
      <c r="Q294" s="133"/>
    </row>
    <row r="295" spans="1:17">
      <c r="A295" s="133">
        <v>289</v>
      </c>
      <c r="B295" s="159" t="s">
        <v>103</v>
      </c>
      <c r="C295" s="127"/>
      <c r="D295" s="133" t="s">
        <v>530</v>
      </c>
      <c r="E295" s="248">
        <f t="shared" si="5"/>
        <v>10</v>
      </c>
      <c r="F295" s="133"/>
      <c r="G295" s="133"/>
      <c r="H295" s="133"/>
      <c r="I295" s="133">
        <v>10</v>
      </c>
      <c r="J295" s="133"/>
      <c r="K295" s="133"/>
      <c r="L295" s="133"/>
      <c r="M295" s="133"/>
      <c r="N295" s="133"/>
      <c r="O295" s="133"/>
      <c r="P295" s="133"/>
      <c r="Q295" s="133"/>
    </row>
    <row r="296" spans="1:17" ht="25.5">
      <c r="A296" s="133">
        <v>290</v>
      </c>
      <c r="B296" s="205" t="s">
        <v>1526</v>
      </c>
      <c r="C296" s="127"/>
      <c r="D296" s="206" t="s">
        <v>530</v>
      </c>
      <c r="E296" s="248">
        <f t="shared" si="5"/>
        <v>15</v>
      </c>
      <c r="F296" s="207">
        <v>3</v>
      </c>
      <c r="G296" s="207"/>
      <c r="H296" s="207"/>
      <c r="I296" s="250">
        <v>3</v>
      </c>
      <c r="J296" s="249"/>
      <c r="K296" s="249"/>
      <c r="L296" s="249">
        <v>3</v>
      </c>
      <c r="M296" s="249"/>
      <c r="N296" s="251"/>
      <c r="O296" s="249">
        <v>3</v>
      </c>
      <c r="P296" s="249"/>
      <c r="Q296" s="249">
        <v>3</v>
      </c>
    </row>
    <row r="297" spans="1:17">
      <c r="A297" s="133">
        <v>291</v>
      </c>
      <c r="B297" s="205" t="s">
        <v>1517</v>
      </c>
      <c r="C297" s="127"/>
      <c r="D297" s="206" t="s">
        <v>530</v>
      </c>
      <c r="E297" s="248">
        <f t="shared" si="5"/>
        <v>4</v>
      </c>
      <c r="F297" s="207">
        <v>4</v>
      </c>
      <c r="G297" s="207"/>
      <c r="H297" s="207"/>
      <c r="I297" s="250"/>
      <c r="J297" s="249"/>
      <c r="K297" s="249"/>
      <c r="L297" s="249"/>
      <c r="M297" s="249"/>
      <c r="N297" s="251"/>
      <c r="O297" s="249"/>
      <c r="P297" s="249"/>
      <c r="Q297" s="249"/>
    </row>
    <row r="298" spans="1:17">
      <c r="A298" s="133">
        <v>292</v>
      </c>
      <c r="B298" s="159" t="s">
        <v>1111</v>
      </c>
      <c r="C298" s="127" t="s">
        <v>1530</v>
      </c>
      <c r="D298" s="133" t="s">
        <v>609</v>
      </c>
      <c r="E298" s="248">
        <f t="shared" si="5"/>
        <v>25.5</v>
      </c>
      <c r="F298" s="249">
        <v>2.125</v>
      </c>
      <c r="G298" s="249">
        <v>2.125</v>
      </c>
      <c r="H298" s="249">
        <v>2.125</v>
      </c>
      <c r="I298" s="249">
        <v>2.125</v>
      </c>
      <c r="J298" s="249">
        <v>2.125</v>
      </c>
      <c r="K298" s="249">
        <v>2.125</v>
      </c>
      <c r="L298" s="249">
        <v>2.125</v>
      </c>
      <c r="M298" s="249">
        <v>2.125</v>
      </c>
      <c r="N298" s="249">
        <v>2.125</v>
      </c>
      <c r="O298" s="249">
        <v>2.125</v>
      </c>
      <c r="P298" s="249">
        <v>2.125</v>
      </c>
      <c r="Q298" s="249">
        <v>2.125</v>
      </c>
    </row>
    <row r="299" spans="1:17">
      <c r="A299" s="133">
        <v>293</v>
      </c>
      <c r="B299" s="159" t="s">
        <v>104</v>
      </c>
      <c r="C299" s="127"/>
      <c r="D299" s="133" t="s">
        <v>530</v>
      </c>
      <c r="E299" s="248">
        <f t="shared" si="5"/>
        <v>80</v>
      </c>
      <c r="F299" s="133"/>
      <c r="G299" s="133"/>
      <c r="H299" s="133"/>
      <c r="I299" s="133"/>
      <c r="J299" s="133">
        <v>40</v>
      </c>
      <c r="K299" s="133"/>
      <c r="L299" s="133"/>
      <c r="M299" s="133"/>
      <c r="N299" s="133"/>
      <c r="O299" s="133">
        <v>40</v>
      </c>
      <c r="P299" s="133"/>
      <c r="Q299" s="133"/>
    </row>
    <row r="300" spans="1:17">
      <c r="A300" s="133">
        <v>294</v>
      </c>
      <c r="B300" s="159" t="s">
        <v>1454</v>
      </c>
      <c r="C300" s="127" t="s">
        <v>1455</v>
      </c>
      <c r="D300" s="133" t="s">
        <v>530</v>
      </c>
      <c r="E300" s="248">
        <f t="shared" si="5"/>
        <v>1</v>
      </c>
      <c r="F300" s="133"/>
      <c r="G300" s="133"/>
      <c r="H300" s="133"/>
      <c r="I300" s="133"/>
      <c r="J300" s="133"/>
      <c r="K300" s="133"/>
      <c r="L300" s="133">
        <v>1</v>
      </c>
      <c r="M300" s="133"/>
      <c r="N300" s="133"/>
      <c r="O300" s="133"/>
      <c r="P300" s="133"/>
      <c r="Q300" s="133"/>
    </row>
    <row r="301" spans="1:17">
      <c r="A301" s="133">
        <v>295</v>
      </c>
      <c r="B301" s="159" t="s">
        <v>1450</v>
      </c>
      <c r="C301" s="127"/>
      <c r="D301" s="133" t="s">
        <v>1451</v>
      </c>
      <c r="E301" s="248">
        <f t="shared" si="5"/>
        <v>6</v>
      </c>
      <c r="F301" s="133">
        <v>1</v>
      </c>
      <c r="G301" s="133"/>
      <c r="H301" s="133">
        <v>1</v>
      </c>
      <c r="I301" s="133"/>
      <c r="J301" s="133">
        <v>1</v>
      </c>
      <c r="K301" s="133"/>
      <c r="L301" s="133">
        <v>1</v>
      </c>
      <c r="M301" s="133"/>
      <c r="N301" s="133">
        <v>1</v>
      </c>
      <c r="O301" s="133"/>
      <c r="P301" s="133">
        <v>1</v>
      </c>
      <c r="Q301" s="133"/>
    </row>
    <row r="302" spans="1:17">
      <c r="A302" s="133">
        <v>296</v>
      </c>
      <c r="B302" s="159" t="s">
        <v>1565</v>
      </c>
      <c r="C302" s="127"/>
      <c r="D302" s="133" t="s">
        <v>530</v>
      </c>
      <c r="E302" s="248">
        <f t="shared" si="5"/>
        <v>2</v>
      </c>
      <c r="F302" s="133"/>
      <c r="G302" s="133"/>
      <c r="H302" s="133">
        <v>1</v>
      </c>
      <c r="I302" s="133"/>
      <c r="J302" s="133"/>
      <c r="K302" s="133"/>
      <c r="L302" s="133"/>
      <c r="M302" s="133"/>
      <c r="N302" s="133">
        <v>1</v>
      </c>
      <c r="O302" s="133"/>
      <c r="P302" s="133"/>
      <c r="Q302" s="133"/>
    </row>
    <row r="303" spans="1:17">
      <c r="A303" s="133">
        <v>297</v>
      </c>
      <c r="B303" s="205" t="s">
        <v>1513</v>
      </c>
      <c r="C303" s="127"/>
      <c r="D303" s="206" t="s">
        <v>530</v>
      </c>
      <c r="E303" s="248">
        <f t="shared" si="5"/>
        <v>2</v>
      </c>
      <c r="F303" s="207"/>
      <c r="G303" s="207">
        <v>2</v>
      </c>
      <c r="H303" s="207"/>
      <c r="I303" s="250"/>
      <c r="J303" s="249"/>
      <c r="K303" s="249"/>
      <c r="L303" s="249"/>
      <c r="M303" s="249"/>
      <c r="N303" s="251"/>
      <c r="O303" s="249"/>
      <c r="P303" s="249"/>
      <c r="Q303" s="249"/>
    </row>
    <row r="304" spans="1:17">
      <c r="A304" s="133">
        <v>298</v>
      </c>
      <c r="B304" s="205" t="s">
        <v>1522</v>
      </c>
      <c r="C304" s="127"/>
      <c r="D304" s="206" t="s">
        <v>530</v>
      </c>
      <c r="E304" s="248">
        <f t="shared" si="5"/>
        <v>271</v>
      </c>
      <c r="F304" s="249">
        <v>18</v>
      </c>
      <c r="G304" s="249">
        <v>23</v>
      </c>
      <c r="H304" s="249">
        <v>23</v>
      </c>
      <c r="I304" s="250">
        <v>23</v>
      </c>
      <c r="J304" s="249">
        <v>23</v>
      </c>
      <c r="K304" s="249">
        <v>23</v>
      </c>
      <c r="L304" s="249">
        <v>23</v>
      </c>
      <c r="M304" s="249">
        <v>23</v>
      </c>
      <c r="N304" s="251">
        <v>23</v>
      </c>
      <c r="O304" s="249">
        <v>23</v>
      </c>
      <c r="P304" s="249">
        <v>23</v>
      </c>
      <c r="Q304" s="249">
        <v>23</v>
      </c>
    </row>
    <row r="305" spans="1:17">
      <c r="A305" s="133">
        <v>299</v>
      </c>
      <c r="B305" s="159" t="s">
        <v>1449</v>
      </c>
      <c r="C305" s="127"/>
      <c r="D305" s="133" t="s">
        <v>530</v>
      </c>
      <c r="E305" s="248">
        <f t="shared" si="5"/>
        <v>24</v>
      </c>
      <c r="F305" s="249">
        <v>2</v>
      </c>
      <c r="G305" s="249">
        <v>2</v>
      </c>
      <c r="H305" s="249">
        <v>2</v>
      </c>
      <c r="I305" s="249">
        <v>2</v>
      </c>
      <c r="J305" s="249">
        <v>2</v>
      </c>
      <c r="K305" s="249">
        <v>2</v>
      </c>
      <c r="L305" s="249">
        <v>2</v>
      </c>
      <c r="M305" s="249">
        <v>2</v>
      </c>
      <c r="N305" s="249">
        <v>2</v>
      </c>
      <c r="O305" s="249">
        <v>2</v>
      </c>
      <c r="P305" s="249">
        <v>2</v>
      </c>
      <c r="Q305" s="249">
        <v>2</v>
      </c>
    </row>
    <row r="306" spans="1:17">
      <c r="A306" s="133">
        <v>300</v>
      </c>
      <c r="B306" s="159" t="s">
        <v>1617</v>
      </c>
      <c r="C306" s="127"/>
      <c r="D306" s="133" t="s">
        <v>503</v>
      </c>
      <c r="E306" s="248">
        <f t="shared" si="5"/>
        <v>40</v>
      </c>
      <c r="F306" s="249"/>
      <c r="G306" s="249"/>
      <c r="H306" s="249"/>
      <c r="I306" s="249"/>
      <c r="J306" s="249">
        <v>20</v>
      </c>
      <c r="K306" s="249"/>
      <c r="L306" s="249"/>
      <c r="M306" s="249"/>
      <c r="N306" s="249"/>
      <c r="O306" s="249"/>
      <c r="P306" s="249">
        <v>20</v>
      </c>
      <c r="Q306" s="249"/>
    </row>
    <row r="307" spans="1:17">
      <c r="A307" s="133">
        <v>301</v>
      </c>
      <c r="B307" s="159" t="s">
        <v>1442</v>
      </c>
      <c r="C307" s="127"/>
      <c r="D307" s="133" t="s">
        <v>503</v>
      </c>
      <c r="E307" s="248">
        <f t="shared" si="5"/>
        <v>10</v>
      </c>
      <c r="F307" s="249">
        <v>10</v>
      </c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</row>
    <row r="308" spans="1:17">
      <c r="A308" s="133">
        <v>302</v>
      </c>
      <c r="B308" s="159" t="s">
        <v>1443</v>
      </c>
      <c r="C308" s="127"/>
      <c r="D308" s="133" t="s">
        <v>503</v>
      </c>
      <c r="E308" s="248">
        <f t="shared" si="5"/>
        <v>10</v>
      </c>
      <c r="F308" s="249"/>
      <c r="G308" s="249">
        <v>10</v>
      </c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</row>
    <row r="309" spans="1:17">
      <c r="A309" s="133">
        <v>303</v>
      </c>
      <c r="B309" s="159" t="s">
        <v>1474</v>
      </c>
      <c r="C309" s="127"/>
      <c r="D309" s="133" t="s">
        <v>503</v>
      </c>
      <c r="E309" s="248">
        <f t="shared" si="5"/>
        <v>200</v>
      </c>
      <c r="F309" s="249"/>
      <c r="G309" s="249">
        <v>50</v>
      </c>
      <c r="H309" s="249"/>
      <c r="I309" s="249">
        <v>50</v>
      </c>
      <c r="J309" s="249"/>
      <c r="K309" s="249"/>
      <c r="L309" s="249">
        <v>50</v>
      </c>
      <c r="M309" s="249"/>
      <c r="N309" s="249">
        <v>50</v>
      </c>
      <c r="O309" s="249"/>
      <c r="P309" s="249"/>
      <c r="Q309" s="249"/>
    </row>
    <row r="310" spans="1:17">
      <c r="A310" s="133">
        <v>304</v>
      </c>
      <c r="B310" s="159" t="s">
        <v>1471</v>
      </c>
      <c r="C310" s="127"/>
      <c r="D310" s="133" t="s">
        <v>503</v>
      </c>
      <c r="E310" s="248">
        <f t="shared" si="5"/>
        <v>250</v>
      </c>
      <c r="F310" s="249"/>
      <c r="G310" s="249">
        <v>50</v>
      </c>
      <c r="H310" s="249"/>
      <c r="I310" s="249">
        <v>50</v>
      </c>
      <c r="J310" s="249"/>
      <c r="K310" s="249">
        <v>50</v>
      </c>
      <c r="L310" s="249"/>
      <c r="M310" s="249"/>
      <c r="N310" s="249">
        <v>50</v>
      </c>
      <c r="O310" s="249"/>
      <c r="P310" s="249"/>
      <c r="Q310" s="249">
        <v>50</v>
      </c>
    </row>
    <row r="311" spans="1:17">
      <c r="A311" s="133">
        <v>305</v>
      </c>
      <c r="B311" s="159" t="s">
        <v>1472</v>
      </c>
      <c r="C311" s="127"/>
      <c r="D311" s="133" t="s">
        <v>503</v>
      </c>
      <c r="E311" s="248">
        <f t="shared" si="5"/>
        <v>250</v>
      </c>
      <c r="F311" s="133">
        <v>50</v>
      </c>
      <c r="G311" s="133"/>
      <c r="H311" s="133">
        <v>50</v>
      </c>
      <c r="I311" s="133"/>
      <c r="J311" s="133">
        <v>50</v>
      </c>
      <c r="K311" s="133"/>
      <c r="L311" s="133"/>
      <c r="M311" s="133">
        <v>50</v>
      </c>
      <c r="N311" s="133"/>
      <c r="O311" s="133"/>
      <c r="P311" s="133">
        <v>50</v>
      </c>
      <c r="Q311" s="133"/>
    </row>
    <row r="312" spans="1:17">
      <c r="A312" s="133">
        <v>306</v>
      </c>
      <c r="B312" s="159" t="s">
        <v>1473</v>
      </c>
      <c r="C312" s="127"/>
      <c r="D312" s="133" t="s">
        <v>503</v>
      </c>
      <c r="E312" s="248">
        <f t="shared" si="5"/>
        <v>200</v>
      </c>
      <c r="F312" s="133">
        <v>50</v>
      </c>
      <c r="G312" s="133"/>
      <c r="H312" s="133">
        <v>50</v>
      </c>
      <c r="I312" s="133"/>
      <c r="J312" s="133"/>
      <c r="K312" s="133"/>
      <c r="L312" s="133"/>
      <c r="M312" s="133">
        <v>50</v>
      </c>
      <c r="N312" s="133"/>
      <c r="O312" s="133"/>
      <c r="P312" s="133">
        <v>50</v>
      </c>
      <c r="Q312" s="133"/>
    </row>
    <row r="313" spans="1:17">
      <c r="A313" s="133">
        <v>307</v>
      </c>
      <c r="B313" s="205" t="s">
        <v>1584</v>
      </c>
      <c r="C313" s="127"/>
      <c r="D313" s="206" t="s">
        <v>530</v>
      </c>
      <c r="E313" s="248">
        <f t="shared" si="5"/>
        <v>15</v>
      </c>
      <c r="F313" s="249">
        <v>3</v>
      </c>
      <c r="G313" s="249"/>
      <c r="H313" s="249">
        <v>3</v>
      </c>
      <c r="I313" s="250"/>
      <c r="J313" s="249">
        <v>3</v>
      </c>
      <c r="K313" s="249"/>
      <c r="L313" s="249"/>
      <c r="M313" s="249">
        <v>3</v>
      </c>
      <c r="N313" s="251"/>
      <c r="O313" s="249"/>
      <c r="P313" s="249">
        <v>3</v>
      </c>
      <c r="Q313" s="249"/>
    </row>
    <row r="314" spans="1:17">
      <c r="A314" s="133">
        <v>308</v>
      </c>
      <c r="B314" s="205" t="s">
        <v>105</v>
      </c>
      <c r="C314" s="127"/>
      <c r="D314" s="206" t="s">
        <v>530</v>
      </c>
      <c r="E314" s="248">
        <f t="shared" si="5"/>
        <v>2</v>
      </c>
      <c r="F314" s="249"/>
      <c r="G314" s="249">
        <v>2</v>
      </c>
      <c r="H314" s="249"/>
      <c r="I314" s="250"/>
      <c r="J314" s="249"/>
      <c r="K314" s="249"/>
      <c r="L314" s="249"/>
      <c r="M314" s="249"/>
      <c r="N314" s="251"/>
      <c r="O314" s="249"/>
      <c r="P314" s="249"/>
      <c r="Q314" s="249"/>
    </row>
    <row r="315" spans="1:17">
      <c r="A315" s="133">
        <v>309</v>
      </c>
      <c r="B315" s="205" t="s">
        <v>1527</v>
      </c>
      <c r="C315" s="127"/>
      <c r="D315" s="206" t="s">
        <v>503</v>
      </c>
      <c r="E315" s="248">
        <f t="shared" si="5"/>
        <v>10608.5</v>
      </c>
      <c r="F315" s="249">
        <v>2088</v>
      </c>
      <c r="G315" s="249">
        <v>2120</v>
      </c>
      <c r="H315" s="249">
        <v>1905</v>
      </c>
      <c r="I315" s="250">
        <v>492</v>
      </c>
      <c r="J315" s="249"/>
      <c r="K315" s="249"/>
      <c r="L315" s="249"/>
      <c r="M315" s="249"/>
      <c r="N315" s="251"/>
      <c r="O315" s="249">
        <v>613.5</v>
      </c>
      <c r="P315" s="249">
        <v>1485</v>
      </c>
      <c r="Q315" s="249">
        <v>1905</v>
      </c>
    </row>
    <row r="316" spans="1:17">
      <c r="A316" s="133">
        <v>310</v>
      </c>
      <c r="B316" s="205" t="s">
        <v>106</v>
      </c>
      <c r="C316" s="127"/>
      <c r="D316" s="206" t="s">
        <v>530</v>
      </c>
      <c r="E316" s="248">
        <f t="shared" si="5"/>
        <v>4</v>
      </c>
      <c r="F316" s="249">
        <v>4</v>
      </c>
      <c r="G316" s="249"/>
      <c r="H316" s="249"/>
      <c r="I316" s="250"/>
      <c r="J316" s="249"/>
      <c r="K316" s="249"/>
      <c r="L316" s="249"/>
      <c r="M316" s="249"/>
      <c r="N316" s="251"/>
      <c r="O316" s="249"/>
      <c r="P316" s="249"/>
      <c r="Q316" s="249"/>
    </row>
    <row r="317" spans="1:17">
      <c r="A317" s="133">
        <v>311</v>
      </c>
      <c r="B317" s="159" t="s">
        <v>107</v>
      </c>
      <c r="C317" s="127"/>
      <c r="D317" s="133" t="s">
        <v>530</v>
      </c>
      <c r="E317" s="248">
        <f t="shared" si="5"/>
        <v>40</v>
      </c>
      <c r="F317" s="249"/>
      <c r="G317" s="249"/>
      <c r="H317" s="249">
        <v>20</v>
      </c>
      <c r="I317" s="249"/>
      <c r="J317" s="249"/>
      <c r="K317" s="249"/>
      <c r="L317" s="249"/>
      <c r="M317" s="249"/>
      <c r="N317" s="249"/>
      <c r="O317" s="249">
        <v>20</v>
      </c>
      <c r="P317" s="249"/>
      <c r="Q317" s="249"/>
    </row>
    <row r="318" spans="1:17">
      <c r="A318" s="133">
        <v>312</v>
      </c>
      <c r="B318" s="159" t="s">
        <v>108</v>
      </c>
      <c r="C318" s="127"/>
      <c r="D318" s="133" t="s">
        <v>527</v>
      </c>
      <c r="E318" s="248">
        <f t="shared" ref="E318:E358" si="6">SUM(F318:Q318)</f>
        <v>200</v>
      </c>
      <c r="F318" s="249">
        <v>16</v>
      </c>
      <c r="G318" s="249">
        <v>17</v>
      </c>
      <c r="H318" s="249">
        <v>16</v>
      </c>
      <c r="I318" s="249">
        <v>17</v>
      </c>
      <c r="J318" s="249">
        <v>16</v>
      </c>
      <c r="K318" s="249">
        <v>17</v>
      </c>
      <c r="L318" s="249">
        <v>16</v>
      </c>
      <c r="M318" s="249">
        <v>17</v>
      </c>
      <c r="N318" s="249">
        <v>17</v>
      </c>
      <c r="O318" s="249">
        <v>17</v>
      </c>
      <c r="P318" s="249">
        <v>17</v>
      </c>
      <c r="Q318" s="249">
        <v>17</v>
      </c>
    </row>
    <row r="319" spans="1:17">
      <c r="A319" s="133">
        <v>313</v>
      </c>
      <c r="B319" s="159" t="s">
        <v>1406</v>
      </c>
      <c r="C319" s="127"/>
      <c r="D319" s="133" t="s">
        <v>527</v>
      </c>
      <c r="E319" s="248">
        <f t="shared" si="6"/>
        <v>709</v>
      </c>
      <c r="F319" s="249">
        <v>163</v>
      </c>
      <c r="G319" s="249">
        <v>6</v>
      </c>
      <c r="H319" s="249">
        <v>6</v>
      </c>
      <c r="I319" s="249">
        <v>166</v>
      </c>
      <c r="J319" s="249">
        <v>6</v>
      </c>
      <c r="K319" s="249">
        <v>6</v>
      </c>
      <c r="L319" s="249">
        <v>166</v>
      </c>
      <c r="M319" s="249">
        <v>6</v>
      </c>
      <c r="N319" s="249">
        <v>6</v>
      </c>
      <c r="O319" s="249">
        <v>166</v>
      </c>
      <c r="P319" s="249">
        <v>6</v>
      </c>
      <c r="Q319" s="249">
        <v>6</v>
      </c>
    </row>
    <row r="320" spans="1:17">
      <c r="A320" s="133">
        <v>314</v>
      </c>
      <c r="B320" s="159" t="s">
        <v>1461</v>
      </c>
      <c r="C320" s="127"/>
      <c r="D320" s="133" t="s">
        <v>530</v>
      </c>
      <c r="E320" s="248">
        <f t="shared" si="6"/>
        <v>6</v>
      </c>
      <c r="F320" s="249"/>
      <c r="G320" s="249"/>
      <c r="H320" s="249"/>
      <c r="I320" s="249"/>
      <c r="J320" s="249"/>
      <c r="K320" s="249">
        <v>6</v>
      </c>
      <c r="L320" s="249"/>
      <c r="M320" s="249"/>
      <c r="N320" s="249"/>
      <c r="O320" s="249"/>
      <c r="P320" s="249"/>
      <c r="Q320" s="249"/>
    </row>
    <row r="321" spans="1:17">
      <c r="A321" s="133">
        <v>315</v>
      </c>
      <c r="B321" s="159" t="s">
        <v>1427</v>
      </c>
      <c r="C321" s="127"/>
      <c r="D321" s="133" t="s">
        <v>530</v>
      </c>
      <c r="E321" s="248">
        <f t="shared" si="6"/>
        <v>2</v>
      </c>
      <c r="F321" s="249"/>
      <c r="G321" s="249"/>
      <c r="H321" s="249"/>
      <c r="I321" s="249">
        <v>2</v>
      </c>
      <c r="J321" s="249"/>
      <c r="K321" s="249"/>
      <c r="L321" s="249"/>
      <c r="M321" s="249"/>
      <c r="N321" s="249"/>
      <c r="O321" s="249"/>
      <c r="P321" s="249"/>
      <c r="Q321" s="249"/>
    </row>
    <row r="322" spans="1:17" ht="25.5">
      <c r="A322" s="133">
        <v>316</v>
      </c>
      <c r="B322" s="159" t="s">
        <v>109</v>
      </c>
      <c r="C322" s="127"/>
      <c r="D322" s="133" t="s">
        <v>530</v>
      </c>
      <c r="E322" s="248">
        <f t="shared" si="6"/>
        <v>1</v>
      </c>
      <c r="F322" s="249"/>
      <c r="G322" s="249">
        <v>1</v>
      </c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</row>
    <row r="323" spans="1:17">
      <c r="A323" s="133">
        <v>317</v>
      </c>
      <c r="B323" s="159" t="s">
        <v>1424</v>
      </c>
      <c r="C323" s="127"/>
      <c r="D323" s="133" t="s">
        <v>530</v>
      </c>
      <c r="E323" s="248">
        <f t="shared" si="6"/>
        <v>5</v>
      </c>
      <c r="F323" s="249"/>
      <c r="G323" s="249"/>
      <c r="H323" s="249"/>
      <c r="I323" s="249">
        <v>3</v>
      </c>
      <c r="J323" s="249"/>
      <c r="K323" s="249"/>
      <c r="L323" s="249">
        <v>2</v>
      </c>
      <c r="M323" s="249"/>
      <c r="N323" s="249"/>
      <c r="O323" s="249"/>
      <c r="P323" s="249"/>
      <c r="Q323" s="249"/>
    </row>
    <row r="324" spans="1:17">
      <c r="A324" s="133">
        <v>318</v>
      </c>
      <c r="B324" s="159" t="s">
        <v>1420</v>
      </c>
      <c r="C324" s="127"/>
      <c r="D324" s="133" t="s">
        <v>530</v>
      </c>
      <c r="E324" s="248">
        <f t="shared" si="6"/>
        <v>40</v>
      </c>
      <c r="F324" s="133"/>
      <c r="G324" s="133"/>
      <c r="H324" s="133"/>
      <c r="I324" s="133">
        <v>20</v>
      </c>
      <c r="J324" s="133"/>
      <c r="K324" s="133"/>
      <c r="L324" s="133"/>
      <c r="M324" s="133"/>
      <c r="N324" s="133">
        <v>20</v>
      </c>
      <c r="O324" s="133"/>
      <c r="P324" s="133"/>
      <c r="Q324" s="133"/>
    </row>
    <row r="325" spans="1:17">
      <c r="A325" s="133">
        <v>319</v>
      </c>
      <c r="B325" s="205" t="s">
        <v>110</v>
      </c>
      <c r="C325" s="127"/>
      <c r="D325" s="206" t="s">
        <v>530</v>
      </c>
      <c r="E325" s="248">
        <f t="shared" si="6"/>
        <v>160</v>
      </c>
      <c r="F325" s="207">
        <v>40</v>
      </c>
      <c r="G325" s="207"/>
      <c r="H325" s="207"/>
      <c r="I325" s="250">
        <v>40</v>
      </c>
      <c r="J325" s="249"/>
      <c r="K325" s="249"/>
      <c r="L325" s="249">
        <v>40</v>
      </c>
      <c r="M325" s="249"/>
      <c r="N325" s="251"/>
      <c r="O325" s="249">
        <v>40</v>
      </c>
      <c r="P325" s="249"/>
      <c r="Q325" s="249"/>
    </row>
    <row r="326" spans="1:17">
      <c r="A326" s="133">
        <v>320</v>
      </c>
      <c r="B326" s="159" t="s">
        <v>1400</v>
      </c>
      <c r="C326" s="127"/>
      <c r="D326" s="133" t="s">
        <v>530</v>
      </c>
      <c r="E326" s="248">
        <f t="shared" si="6"/>
        <v>50</v>
      </c>
      <c r="F326" s="133"/>
      <c r="G326" s="133"/>
      <c r="H326" s="133">
        <v>30</v>
      </c>
      <c r="I326" s="133"/>
      <c r="J326" s="133"/>
      <c r="K326" s="133"/>
      <c r="L326" s="133">
        <v>20</v>
      </c>
      <c r="M326" s="133"/>
      <c r="N326" s="133"/>
      <c r="O326" s="133"/>
      <c r="P326" s="133"/>
      <c r="Q326" s="133"/>
    </row>
    <row r="327" spans="1:17">
      <c r="A327" s="133">
        <v>321</v>
      </c>
      <c r="B327" s="159" t="s">
        <v>1421</v>
      </c>
      <c r="C327" s="127"/>
      <c r="D327" s="133" t="s">
        <v>530</v>
      </c>
      <c r="E327" s="248">
        <f t="shared" si="6"/>
        <v>10</v>
      </c>
      <c r="F327" s="133"/>
      <c r="G327" s="133"/>
      <c r="H327" s="133"/>
      <c r="I327" s="133">
        <v>10</v>
      </c>
      <c r="J327" s="133"/>
      <c r="K327" s="133"/>
      <c r="L327" s="133"/>
      <c r="M327" s="133"/>
      <c r="N327" s="133"/>
      <c r="O327" s="133"/>
      <c r="P327" s="133"/>
      <c r="Q327" s="133"/>
    </row>
    <row r="328" spans="1:17">
      <c r="A328" s="133">
        <v>322</v>
      </c>
      <c r="B328" s="205" t="s">
        <v>1521</v>
      </c>
      <c r="C328" s="127"/>
      <c r="D328" s="206" t="s">
        <v>530</v>
      </c>
      <c r="E328" s="248">
        <f t="shared" si="6"/>
        <v>94</v>
      </c>
      <c r="F328" s="207">
        <v>6</v>
      </c>
      <c r="G328" s="207">
        <v>8</v>
      </c>
      <c r="H328" s="207">
        <v>8</v>
      </c>
      <c r="I328" s="250">
        <v>8</v>
      </c>
      <c r="J328" s="249">
        <v>8</v>
      </c>
      <c r="K328" s="249">
        <v>8</v>
      </c>
      <c r="L328" s="249">
        <v>8</v>
      </c>
      <c r="M328" s="249">
        <v>8</v>
      </c>
      <c r="N328" s="251">
        <v>8</v>
      </c>
      <c r="O328" s="249">
        <v>8</v>
      </c>
      <c r="P328" s="249">
        <v>8</v>
      </c>
      <c r="Q328" s="249">
        <v>8</v>
      </c>
    </row>
    <row r="329" spans="1:17">
      <c r="A329" s="133">
        <v>323</v>
      </c>
      <c r="B329" s="159" t="s">
        <v>1408</v>
      </c>
      <c r="C329" s="127"/>
      <c r="D329" s="133" t="s">
        <v>530</v>
      </c>
      <c r="E329" s="248">
        <f t="shared" si="6"/>
        <v>840</v>
      </c>
      <c r="F329" s="133">
        <v>70</v>
      </c>
      <c r="G329" s="133">
        <v>70</v>
      </c>
      <c r="H329" s="133">
        <v>70</v>
      </c>
      <c r="I329" s="133">
        <v>70</v>
      </c>
      <c r="J329" s="133">
        <v>70</v>
      </c>
      <c r="K329" s="133">
        <v>70</v>
      </c>
      <c r="L329" s="133">
        <v>70</v>
      </c>
      <c r="M329" s="133">
        <v>70</v>
      </c>
      <c r="N329" s="133">
        <v>70</v>
      </c>
      <c r="O329" s="133">
        <v>70</v>
      </c>
      <c r="P329" s="133">
        <v>70</v>
      </c>
      <c r="Q329" s="133">
        <v>70</v>
      </c>
    </row>
    <row r="330" spans="1:17">
      <c r="A330" s="133">
        <v>324</v>
      </c>
      <c r="B330" s="205" t="s">
        <v>1607</v>
      </c>
      <c r="C330" s="127"/>
      <c r="D330" s="206" t="s">
        <v>530</v>
      </c>
      <c r="E330" s="248">
        <f t="shared" si="6"/>
        <v>10</v>
      </c>
      <c r="F330" s="207"/>
      <c r="G330" s="207">
        <v>2</v>
      </c>
      <c r="H330" s="207"/>
      <c r="I330" s="250">
        <v>2</v>
      </c>
      <c r="J330" s="249"/>
      <c r="K330" s="249">
        <v>2</v>
      </c>
      <c r="L330" s="249"/>
      <c r="M330" s="249">
        <v>2</v>
      </c>
      <c r="N330" s="251"/>
      <c r="O330" s="249">
        <v>2</v>
      </c>
      <c r="P330" s="249"/>
      <c r="Q330" s="249"/>
    </row>
    <row r="331" spans="1:17">
      <c r="A331" s="133">
        <v>325</v>
      </c>
      <c r="B331" s="205" t="s">
        <v>1495</v>
      </c>
      <c r="C331" s="127"/>
      <c r="D331" s="206" t="s">
        <v>503</v>
      </c>
      <c r="E331" s="248">
        <f t="shared" si="6"/>
        <v>150</v>
      </c>
      <c r="F331" s="207"/>
      <c r="G331" s="207">
        <v>50</v>
      </c>
      <c r="H331" s="207"/>
      <c r="I331" s="250"/>
      <c r="J331" s="249"/>
      <c r="K331" s="249">
        <v>50</v>
      </c>
      <c r="L331" s="249"/>
      <c r="M331" s="249"/>
      <c r="N331" s="251"/>
      <c r="O331" s="249">
        <v>50</v>
      </c>
      <c r="P331" s="249"/>
      <c r="Q331" s="249"/>
    </row>
    <row r="332" spans="1:17">
      <c r="A332" s="133">
        <v>326</v>
      </c>
      <c r="B332" s="205" t="s">
        <v>1494</v>
      </c>
      <c r="C332" s="127"/>
      <c r="D332" s="206" t="s">
        <v>503</v>
      </c>
      <c r="E332" s="248">
        <f t="shared" si="6"/>
        <v>250</v>
      </c>
      <c r="F332" s="207">
        <v>50</v>
      </c>
      <c r="G332" s="207"/>
      <c r="H332" s="207"/>
      <c r="I332" s="250">
        <v>50</v>
      </c>
      <c r="J332" s="249"/>
      <c r="K332" s="249"/>
      <c r="L332" s="249">
        <v>50</v>
      </c>
      <c r="M332" s="249"/>
      <c r="N332" s="251"/>
      <c r="O332" s="249">
        <v>50</v>
      </c>
      <c r="P332" s="249"/>
      <c r="Q332" s="249">
        <v>50</v>
      </c>
    </row>
    <row r="333" spans="1:17">
      <c r="A333" s="133">
        <v>327</v>
      </c>
      <c r="B333" s="159" t="s">
        <v>1433</v>
      </c>
      <c r="C333" s="127"/>
      <c r="D333" s="133" t="s">
        <v>503</v>
      </c>
      <c r="E333" s="248">
        <f t="shared" si="6"/>
        <v>1.2</v>
      </c>
      <c r="F333" s="133">
        <v>0.1</v>
      </c>
      <c r="G333" s="133">
        <v>0.1</v>
      </c>
      <c r="H333" s="133">
        <v>0.1</v>
      </c>
      <c r="I333" s="133">
        <v>0.1</v>
      </c>
      <c r="J333" s="133">
        <v>0.1</v>
      </c>
      <c r="K333" s="133">
        <v>0.1</v>
      </c>
      <c r="L333" s="133">
        <v>0.1</v>
      </c>
      <c r="M333" s="133">
        <v>0.1</v>
      </c>
      <c r="N333" s="133">
        <v>0.1</v>
      </c>
      <c r="O333" s="133">
        <v>0.1</v>
      </c>
      <c r="P333" s="133">
        <v>0.1</v>
      </c>
      <c r="Q333" s="133">
        <v>0.1</v>
      </c>
    </row>
    <row r="334" spans="1:17">
      <c r="A334" s="133">
        <v>328</v>
      </c>
      <c r="B334" s="159" t="s">
        <v>1434</v>
      </c>
      <c r="C334" s="127"/>
      <c r="D334" s="133" t="s">
        <v>503</v>
      </c>
      <c r="E334" s="248">
        <f t="shared" si="6"/>
        <v>2.4</v>
      </c>
      <c r="F334" s="133">
        <v>0.2</v>
      </c>
      <c r="G334" s="133">
        <v>0.2</v>
      </c>
      <c r="H334" s="133">
        <v>0.2</v>
      </c>
      <c r="I334" s="133">
        <v>0.2</v>
      </c>
      <c r="J334" s="133">
        <v>0.2</v>
      </c>
      <c r="K334" s="133">
        <v>0.2</v>
      </c>
      <c r="L334" s="133">
        <v>0.2</v>
      </c>
      <c r="M334" s="133">
        <v>0.2</v>
      </c>
      <c r="N334" s="133">
        <v>0.2</v>
      </c>
      <c r="O334" s="133">
        <v>0.2</v>
      </c>
      <c r="P334" s="133">
        <v>0.2</v>
      </c>
      <c r="Q334" s="133">
        <v>0.2</v>
      </c>
    </row>
    <row r="335" spans="1:17">
      <c r="A335" s="133">
        <v>329</v>
      </c>
      <c r="B335" s="159" t="s">
        <v>111</v>
      </c>
      <c r="C335" s="127"/>
      <c r="D335" s="133" t="s">
        <v>530</v>
      </c>
      <c r="E335" s="248">
        <f t="shared" si="6"/>
        <v>30</v>
      </c>
      <c r="F335" s="133">
        <v>15</v>
      </c>
      <c r="G335" s="133"/>
      <c r="H335" s="133"/>
      <c r="I335" s="133"/>
      <c r="J335" s="133"/>
      <c r="K335" s="133"/>
      <c r="L335" s="133">
        <v>15</v>
      </c>
      <c r="M335" s="133"/>
      <c r="N335" s="133"/>
      <c r="O335" s="133"/>
      <c r="P335" s="133"/>
      <c r="Q335" s="133"/>
    </row>
    <row r="336" spans="1:17">
      <c r="A336" s="133">
        <v>330</v>
      </c>
      <c r="B336" s="159" t="s">
        <v>112</v>
      </c>
      <c r="C336" s="127"/>
      <c r="D336" s="133" t="s">
        <v>527</v>
      </c>
      <c r="E336" s="248">
        <f t="shared" si="6"/>
        <v>20</v>
      </c>
      <c r="F336" s="133"/>
      <c r="G336" s="133">
        <v>10</v>
      </c>
      <c r="H336" s="133"/>
      <c r="I336" s="133"/>
      <c r="J336" s="133"/>
      <c r="K336" s="133"/>
      <c r="L336" s="133"/>
      <c r="M336" s="133"/>
      <c r="N336" s="133">
        <v>10</v>
      </c>
      <c r="O336" s="133"/>
      <c r="P336" s="133"/>
      <c r="Q336" s="133"/>
    </row>
    <row r="337" spans="1:17">
      <c r="A337" s="133">
        <v>331</v>
      </c>
      <c r="B337" s="205" t="s">
        <v>113</v>
      </c>
      <c r="C337" s="127"/>
      <c r="D337" s="206" t="s">
        <v>527</v>
      </c>
      <c r="E337" s="248">
        <f t="shared" si="6"/>
        <v>20</v>
      </c>
      <c r="F337" s="207"/>
      <c r="G337" s="207"/>
      <c r="H337" s="207">
        <v>10</v>
      </c>
      <c r="I337" s="250"/>
      <c r="J337" s="249"/>
      <c r="K337" s="249"/>
      <c r="L337" s="249">
        <v>10</v>
      </c>
      <c r="M337" s="249"/>
      <c r="N337" s="251"/>
      <c r="O337" s="249"/>
      <c r="P337" s="249"/>
      <c r="Q337" s="249"/>
    </row>
    <row r="338" spans="1:17">
      <c r="A338" s="133">
        <v>332</v>
      </c>
      <c r="B338" s="159" t="s">
        <v>114</v>
      </c>
      <c r="C338" s="127"/>
      <c r="D338" s="133" t="s">
        <v>1414</v>
      </c>
      <c r="E338" s="248">
        <f t="shared" si="6"/>
        <v>20</v>
      </c>
      <c r="F338" s="133">
        <v>5</v>
      </c>
      <c r="G338" s="133"/>
      <c r="H338" s="133"/>
      <c r="I338" s="133">
        <v>5</v>
      </c>
      <c r="J338" s="133"/>
      <c r="K338" s="133"/>
      <c r="L338" s="133">
        <v>5</v>
      </c>
      <c r="M338" s="133"/>
      <c r="N338" s="133"/>
      <c r="O338" s="133">
        <v>5</v>
      </c>
      <c r="P338" s="133"/>
      <c r="Q338" s="133"/>
    </row>
    <row r="339" spans="1:17">
      <c r="A339" s="133">
        <v>333</v>
      </c>
      <c r="B339" s="205" t="s">
        <v>115</v>
      </c>
      <c r="C339" s="127"/>
      <c r="D339" s="206" t="s">
        <v>527</v>
      </c>
      <c r="E339" s="248">
        <f t="shared" si="6"/>
        <v>50</v>
      </c>
      <c r="F339" s="207"/>
      <c r="G339" s="207">
        <v>10</v>
      </c>
      <c r="H339" s="207"/>
      <c r="I339" s="250"/>
      <c r="J339" s="249">
        <v>10</v>
      </c>
      <c r="K339" s="249"/>
      <c r="L339" s="249"/>
      <c r="M339" s="249">
        <v>20</v>
      </c>
      <c r="N339" s="251"/>
      <c r="O339" s="249"/>
      <c r="P339" s="249">
        <v>10</v>
      </c>
      <c r="Q339" s="249"/>
    </row>
    <row r="340" spans="1:17">
      <c r="A340" s="133">
        <v>334</v>
      </c>
      <c r="B340" s="205" t="s">
        <v>1504</v>
      </c>
      <c r="C340" s="127"/>
      <c r="D340" s="206" t="s">
        <v>527</v>
      </c>
      <c r="E340" s="248">
        <f t="shared" si="6"/>
        <v>40</v>
      </c>
      <c r="F340" s="207"/>
      <c r="G340" s="207"/>
      <c r="H340" s="207">
        <v>40</v>
      </c>
      <c r="I340" s="250"/>
      <c r="J340" s="249"/>
      <c r="K340" s="249"/>
      <c r="L340" s="249"/>
      <c r="M340" s="249"/>
      <c r="N340" s="251"/>
      <c r="O340" s="249"/>
      <c r="P340" s="249"/>
      <c r="Q340" s="249"/>
    </row>
    <row r="341" spans="1:17">
      <c r="A341" s="133">
        <v>335</v>
      </c>
      <c r="B341" s="159" t="s">
        <v>1439</v>
      </c>
      <c r="C341" s="127"/>
      <c r="D341" s="133" t="s">
        <v>503</v>
      </c>
      <c r="E341" s="248">
        <f t="shared" si="6"/>
        <v>3</v>
      </c>
      <c r="F341" s="133">
        <v>0.25</v>
      </c>
      <c r="G341" s="133">
        <v>0.25</v>
      </c>
      <c r="H341" s="133">
        <v>0.25</v>
      </c>
      <c r="I341" s="133">
        <v>0.25</v>
      </c>
      <c r="J341" s="133">
        <v>0.25</v>
      </c>
      <c r="K341" s="133">
        <v>0.25</v>
      </c>
      <c r="L341" s="133">
        <v>0.25</v>
      </c>
      <c r="M341" s="133">
        <v>0.25</v>
      </c>
      <c r="N341" s="133">
        <v>0.25</v>
      </c>
      <c r="O341" s="133">
        <v>0.25</v>
      </c>
      <c r="P341" s="133">
        <v>0.25</v>
      </c>
      <c r="Q341" s="133">
        <v>0.25</v>
      </c>
    </row>
    <row r="342" spans="1:17">
      <c r="A342" s="133">
        <v>336</v>
      </c>
      <c r="B342" s="159" t="s">
        <v>116</v>
      </c>
      <c r="C342" s="127"/>
      <c r="D342" s="133" t="s">
        <v>503</v>
      </c>
      <c r="E342" s="248">
        <f t="shared" si="6"/>
        <v>1.2</v>
      </c>
      <c r="F342" s="133"/>
      <c r="G342" s="133"/>
      <c r="H342" s="133"/>
      <c r="I342" s="133"/>
      <c r="J342" s="133">
        <v>0.6</v>
      </c>
      <c r="K342" s="133"/>
      <c r="L342" s="133"/>
      <c r="M342" s="133"/>
      <c r="N342" s="133"/>
      <c r="O342" s="133"/>
      <c r="P342" s="133">
        <v>0.6</v>
      </c>
      <c r="Q342" s="133"/>
    </row>
    <row r="343" spans="1:17">
      <c r="A343" s="133">
        <v>337</v>
      </c>
      <c r="B343" s="159" t="s">
        <v>1462</v>
      </c>
      <c r="C343" s="127"/>
      <c r="D343" s="133" t="s">
        <v>527</v>
      </c>
      <c r="E343" s="248">
        <f t="shared" si="6"/>
        <v>50</v>
      </c>
      <c r="F343" s="133"/>
      <c r="G343" s="133"/>
      <c r="H343" s="133">
        <v>50</v>
      </c>
      <c r="I343" s="133"/>
      <c r="J343" s="133"/>
      <c r="K343" s="133"/>
      <c r="L343" s="133"/>
      <c r="M343" s="133"/>
      <c r="N343" s="133"/>
      <c r="O343" s="133"/>
      <c r="P343" s="133"/>
      <c r="Q343" s="133"/>
    </row>
    <row r="344" spans="1:17">
      <c r="A344" s="133">
        <v>338</v>
      </c>
      <c r="B344" s="159" t="s">
        <v>1463</v>
      </c>
      <c r="C344" s="127"/>
      <c r="D344" s="133" t="s">
        <v>527</v>
      </c>
      <c r="E344" s="248">
        <f t="shared" si="6"/>
        <v>50</v>
      </c>
      <c r="F344" s="133"/>
      <c r="G344" s="133"/>
      <c r="H344" s="133"/>
      <c r="I344" s="133"/>
      <c r="J344" s="133"/>
      <c r="K344" s="133">
        <v>50</v>
      </c>
      <c r="L344" s="133"/>
      <c r="M344" s="133"/>
      <c r="N344" s="133"/>
      <c r="O344" s="133"/>
      <c r="P344" s="133"/>
      <c r="Q344" s="133"/>
    </row>
    <row r="345" spans="1:17">
      <c r="A345" s="133">
        <v>339</v>
      </c>
      <c r="B345" s="159" t="s">
        <v>1441</v>
      </c>
      <c r="C345" s="127"/>
      <c r="D345" s="133" t="s">
        <v>503</v>
      </c>
      <c r="E345" s="248">
        <f t="shared" si="6"/>
        <v>1.7000000000000002</v>
      </c>
      <c r="F345" s="133"/>
      <c r="G345" s="133"/>
      <c r="H345" s="133">
        <v>0.25</v>
      </c>
      <c r="I345" s="133"/>
      <c r="J345" s="133">
        <v>0.6</v>
      </c>
      <c r="K345" s="133"/>
      <c r="L345" s="133"/>
      <c r="M345" s="133"/>
      <c r="N345" s="133">
        <v>0.25</v>
      </c>
      <c r="O345" s="133"/>
      <c r="P345" s="133">
        <v>0.6</v>
      </c>
      <c r="Q345" s="133"/>
    </row>
    <row r="346" spans="1:17">
      <c r="A346" s="133">
        <v>340</v>
      </c>
      <c r="B346" s="159" t="s">
        <v>1428</v>
      </c>
      <c r="C346" s="127"/>
      <c r="D346" s="133" t="s">
        <v>530</v>
      </c>
      <c r="E346" s="248">
        <f t="shared" si="6"/>
        <v>4</v>
      </c>
      <c r="F346" s="133"/>
      <c r="G346" s="133"/>
      <c r="H346" s="133"/>
      <c r="I346" s="133">
        <v>4</v>
      </c>
      <c r="J346" s="133"/>
      <c r="K346" s="133"/>
      <c r="L346" s="133"/>
      <c r="M346" s="133"/>
      <c r="N346" s="133"/>
      <c r="O346" s="133"/>
      <c r="P346" s="133"/>
      <c r="Q346" s="133"/>
    </row>
    <row r="347" spans="1:17">
      <c r="A347" s="133">
        <v>341</v>
      </c>
      <c r="B347" s="205" t="s">
        <v>1588</v>
      </c>
      <c r="C347" s="127"/>
      <c r="D347" s="206" t="s">
        <v>530</v>
      </c>
      <c r="E347" s="248">
        <f t="shared" si="6"/>
        <v>10</v>
      </c>
      <c r="F347" s="207"/>
      <c r="G347" s="207"/>
      <c r="H347" s="207"/>
      <c r="I347" s="250"/>
      <c r="J347" s="249">
        <v>5</v>
      </c>
      <c r="K347" s="249"/>
      <c r="L347" s="249"/>
      <c r="M347" s="249">
        <v>5</v>
      </c>
      <c r="N347" s="251"/>
      <c r="O347" s="249"/>
      <c r="P347" s="249"/>
      <c r="Q347" s="249"/>
    </row>
    <row r="348" spans="1:17">
      <c r="A348" s="133">
        <v>342</v>
      </c>
      <c r="B348" s="159" t="s">
        <v>1555</v>
      </c>
      <c r="C348" s="127"/>
      <c r="D348" s="133" t="s">
        <v>530</v>
      </c>
      <c r="E348" s="248">
        <f t="shared" si="6"/>
        <v>5</v>
      </c>
      <c r="F348" s="133"/>
      <c r="G348" s="133"/>
      <c r="H348" s="133"/>
      <c r="I348" s="133">
        <v>5</v>
      </c>
      <c r="J348" s="133"/>
      <c r="K348" s="133"/>
      <c r="L348" s="133"/>
      <c r="M348" s="133"/>
      <c r="N348" s="133"/>
      <c r="O348" s="133"/>
      <c r="P348" s="133"/>
      <c r="Q348" s="133"/>
    </row>
    <row r="349" spans="1:17">
      <c r="A349" s="133">
        <v>343</v>
      </c>
      <c r="B349" s="159" t="s">
        <v>117</v>
      </c>
      <c r="C349" s="127"/>
      <c r="D349" s="133" t="s">
        <v>530</v>
      </c>
      <c r="E349" s="248">
        <f t="shared" si="6"/>
        <v>3</v>
      </c>
      <c r="F349" s="133"/>
      <c r="G349" s="133">
        <v>1</v>
      </c>
      <c r="H349" s="133"/>
      <c r="I349" s="133"/>
      <c r="J349" s="133">
        <v>1</v>
      </c>
      <c r="K349" s="133"/>
      <c r="L349" s="133"/>
      <c r="M349" s="133">
        <v>1</v>
      </c>
      <c r="N349" s="133"/>
      <c r="O349" s="133"/>
      <c r="P349" s="133"/>
      <c r="Q349" s="133"/>
    </row>
    <row r="350" spans="1:17">
      <c r="A350" s="133">
        <v>344</v>
      </c>
      <c r="B350" s="212" t="s">
        <v>118</v>
      </c>
      <c r="C350" s="127"/>
      <c r="D350" s="133" t="s">
        <v>530</v>
      </c>
      <c r="E350" s="248">
        <f t="shared" si="6"/>
        <v>3</v>
      </c>
      <c r="F350" s="133"/>
      <c r="G350" s="133">
        <v>1</v>
      </c>
      <c r="H350" s="133"/>
      <c r="I350" s="133"/>
      <c r="J350" s="133">
        <v>1</v>
      </c>
      <c r="K350" s="133"/>
      <c r="L350" s="133"/>
      <c r="M350" s="133">
        <v>1</v>
      </c>
      <c r="N350" s="133"/>
      <c r="O350" s="133"/>
      <c r="P350" s="133"/>
      <c r="Q350" s="133"/>
    </row>
    <row r="351" spans="1:17">
      <c r="A351" s="133">
        <v>345</v>
      </c>
      <c r="B351" s="159" t="s">
        <v>1425</v>
      </c>
      <c r="C351" s="127"/>
      <c r="D351" s="133" t="s">
        <v>530</v>
      </c>
      <c r="E351" s="248">
        <f t="shared" si="6"/>
        <v>10</v>
      </c>
      <c r="F351" s="133"/>
      <c r="G351" s="133">
        <v>10</v>
      </c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</row>
    <row r="352" spans="1:17">
      <c r="A352" s="133">
        <v>346</v>
      </c>
      <c r="B352" s="159" t="s">
        <v>1412</v>
      </c>
      <c r="C352" s="127"/>
      <c r="D352" s="133" t="s">
        <v>530</v>
      </c>
      <c r="E352" s="248">
        <f t="shared" si="6"/>
        <v>40</v>
      </c>
      <c r="F352" s="133">
        <v>10</v>
      </c>
      <c r="G352" s="133"/>
      <c r="H352" s="133"/>
      <c r="I352" s="133">
        <v>10</v>
      </c>
      <c r="J352" s="133"/>
      <c r="K352" s="133"/>
      <c r="L352" s="133">
        <v>10</v>
      </c>
      <c r="M352" s="133">
        <v>10</v>
      </c>
      <c r="N352" s="133"/>
      <c r="O352" s="133"/>
      <c r="P352" s="133"/>
      <c r="Q352" s="133"/>
    </row>
    <row r="353" spans="1:17">
      <c r="A353" s="133">
        <v>347</v>
      </c>
      <c r="B353" s="205" t="s">
        <v>1551</v>
      </c>
      <c r="C353" s="127"/>
      <c r="D353" s="206" t="s">
        <v>530</v>
      </c>
      <c r="E353" s="248">
        <f t="shared" si="6"/>
        <v>50</v>
      </c>
      <c r="F353" s="207"/>
      <c r="G353" s="207"/>
      <c r="H353" s="207">
        <v>20</v>
      </c>
      <c r="I353" s="250"/>
      <c r="J353" s="249"/>
      <c r="K353" s="249"/>
      <c r="L353" s="249"/>
      <c r="M353" s="249"/>
      <c r="N353" s="251"/>
      <c r="O353" s="249">
        <v>30</v>
      </c>
      <c r="P353" s="249"/>
      <c r="Q353" s="249"/>
    </row>
    <row r="354" spans="1:17">
      <c r="A354" s="133">
        <v>348</v>
      </c>
      <c r="B354" s="159" t="s">
        <v>1409</v>
      </c>
      <c r="C354" s="127"/>
      <c r="D354" s="206" t="s">
        <v>530</v>
      </c>
      <c r="E354" s="248">
        <f t="shared" si="6"/>
        <v>37</v>
      </c>
      <c r="F354" s="248">
        <v>3</v>
      </c>
      <c r="G354" s="248">
        <v>5</v>
      </c>
      <c r="H354" s="248"/>
      <c r="I354" s="248"/>
      <c r="J354" s="248">
        <v>16</v>
      </c>
      <c r="K354" s="248"/>
      <c r="L354" s="248">
        <v>3</v>
      </c>
      <c r="M354" s="248">
        <v>5</v>
      </c>
      <c r="N354" s="248"/>
      <c r="O354" s="248"/>
      <c r="P354" s="248">
        <v>5</v>
      </c>
      <c r="Q354" s="207"/>
    </row>
    <row r="355" spans="1:17">
      <c r="A355" s="133">
        <v>349</v>
      </c>
      <c r="B355" s="205" t="s">
        <v>119</v>
      </c>
      <c r="C355" s="127"/>
      <c r="D355" s="206" t="s">
        <v>530</v>
      </c>
      <c r="E355" s="248">
        <f t="shared" si="6"/>
        <v>45</v>
      </c>
      <c r="F355" s="207">
        <v>15</v>
      </c>
      <c r="G355" s="207">
        <v>5</v>
      </c>
      <c r="H355" s="207"/>
      <c r="I355" s="250"/>
      <c r="J355" s="249">
        <v>3</v>
      </c>
      <c r="K355" s="249"/>
      <c r="L355" s="249">
        <v>15</v>
      </c>
      <c r="M355" s="249">
        <v>5</v>
      </c>
      <c r="N355" s="251"/>
      <c r="O355" s="249"/>
      <c r="P355" s="249">
        <v>2</v>
      </c>
      <c r="Q355" s="249"/>
    </row>
    <row r="356" spans="1:17" s="118" customFormat="1">
      <c r="A356" s="133">
        <v>350</v>
      </c>
      <c r="B356" s="159" t="s">
        <v>1648</v>
      </c>
      <c r="C356" s="160" t="s">
        <v>1647</v>
      </c>
      <c r="D356" s="133" t="s">
        <v>503</v>
      </c>
      <c r="E356" s="248">
        <f t="shared" si="6"/>
        <v>552.5</v>
      </c>
      <c r="F356" s="133"/>
      <c r="G356" s="133">
        <v>62</v>
      </c>
      <c r="H356" s="133">
        <v>60</v>
      </c>
      <c r="I356" s="133"/>
      <c r="J356" s="133">
        <v>122.5</v>
      </c>
      <c r="K356" s="133"/>
      <c r="L356" s="133">
        <v>64.5</v>
      </c>
      <c r="M356" s="133">
        <v>60</v>
      </c>
      <c r="N356" s="133">
        <v>62</v>
      </c>
      <c r="O356" s="133"/>
      <c r="P356" s="133">
        <v>120.5</v>
      </c>
      <c r="Q356" s="133">
        <v>1</v>
      </c>
    </row>
    <row r="357" spans="1:17" ht="12.75" customHeight="1">
      <c r="A357" s="133">
        <v>351</v>
      </c>
      <c r="B357" s="159" t="s">
        <v>1649</v>
      </c>
      <c r="C357" s="127" t="s">
        <v>1647</v>
      </c>
      <c r="D357" s="133" t="s">
        <v>503</v>
      </c>
      <c r="E357" s="248">
        <f t="shared" si="6"/>
        <v>1860</v>
      </c>
      <c r="F357" s="133">
        <f>1860/12</f>
        <v>155</v>
      </c>
      <c r="G357" s="133">
        <f t="shared" ref="G357:Q357" si="7">1860/12</f>
        <v>155</v>
      </c>
      <c r="H357" s="133">
        <f t="shared" si="7"/>
        <v>155</v>
      </c>
      <c r="I357" s="133">
        <f t="shared" si="7"/>
        <v>155</v>
      </c>
      <c r="J357" s="133">
        <f t="shared" si="7"/>
        <v>155</v>
      </c>
      <c r="K357" s="133">
        <f t="shared" si="7"/>
        <v>155</v>
      </c>
      <c r="L357" s="133">
        <f t="shared" si="7"/>
        <v>155</v>
      </c>
      <c r="M357" s="133">
        <f t="shared" si="7"/>
        <v>155</v>
      </c>
      <c r="N357" s="133">
        <f t="shared" si="7"/>
        <v>155</v>
      </c>
      <c r="O357" s="133">
        <f t="shared" si="7"/>
        <v>155</v>
      </c>
      <c r="P357" s="133">
        <f t="shared" si="7"/>
        <v>155</v>
      </c>
      <c r="Q357" s="133">
        <f t="shared" si="7"/>
        <v>155</v>
      </c>
    </row>
    <row r="358" spans="1:17">
      <c r="A358" s="133">
        <v>352</v>
      </c>
      <c r="B358" s="176" t="s">
        <v>1650</v>
      </c>
      <c r="C358" s="173" t="s">
        <v>1647</v>
      </c>
      <c r="D358" s="200" t="s">
        <v>503</v>
      </c>
      <c r="E358" s="257">
        <f t="shared" si="6"/>
        <v>240</v>
      </c>
      <c r="F358" s="200"/>
      <c r="G358" s="200">
        <v>60</v>
      </c>
      <c r="H358" s="200"/>
      <c r="I358" s="200"/>
      <c r="J358" s="200">
        <v>60</v>
      </c>
      <c r="K358" s="200"/>
      <c r="L358" s="200"/>
      <c r="M358" s="200">
        <v>60</v>
      </c>
      <c r="N358" s="200"/>
      <c r="O358" s="200"/>
      <c r="P358" s="200">
        <v>60</v>
      </c>
      <c r="Q358" s="200"/>
    </row>
    <row r="359" spans="1:17" s="245" customFormat="1" ht="18.75" customHeight="1">
      <c r="A359" s="496" t="s">
        <v>529</v>
      </c>
      <c r="B359" s="497"/>
      <c r="C359" s="497"/>
      <c r="D359" s="497"/>
      <c r="E359" s="497"/>
      <c r="F359" s="497"/>
      <c r="G359" s="497"/>
      <c r="H359" s="497"/>
      <c r="I359" s="497"/>
      <c r="J359" s="497"/>
      <c r="K359" s="497"/>
      <c r="L359" s="497"/>
      <c r="M359" s="497"/>
      <c r="N359" s="497"/>
      <c r="O359" s="497"/>
      <c r="P359" s="497"/>
      <c r="Q359" s="497"/>
    </row>
    <row r="361" spans="1:17" ht="18.75">
      <c r="A361" s="33" t="s">
        <v>511</v>
      </c>
      <c r="B361" s="27"/>
      <c r="C361" s="27"/>
      <c r="D361" s="27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1:17" ht="18.75">
      <c r="A362" s="427" t="s">
        <v>504</v>
      </c>
      <c r="B362" s="427"/>
      <c r="C362" s="427"/>
      <c r="D362" s="427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</row>
    <row r="363" spans="1:17" ht="18.75">
      <c r="A363" s="35"/>
      <c r="B363" s="35"/>
      <c r="C363" s="35"/>
      <c r="D363" s="35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1:17" ht="18.75">
      <c r="A364" s="33" t="s">
        <v>515</v>
      </c>
      <c r="B364" s="27"/>
      <c r="C364" s="27"/>
      <c r="D364" s="27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7" ht="18.75">
      <c r="A365" s="27"/>
      <c r="B365" s="422" t="s">
        <v>485</v>
      </c>
      <c r="C365" s="423"/>
      <c r="D365" s="423"/>
      <c r="E365" s="423"/>
      <c r="F365" s="423"/>
      <c r="G365" s="423"/>
      <c r="H365" s="423"/>
      <c r="I365" s="423"/>
      <c r="J365" s="423"/>
      <c r="K365" s="423"/>
      <c r="L365" s="423"/>
      <c r="M365" s="423"/>
      <c r="N365" s="423"/>
      <c r="O365" s="423"/>
      <c r="P365" s="423"/>
      <c r="Q365" s="423"/>
    </row>
    <row r="366" spans="1:17" ht="18.75">
      <c r="A366" s="27"/>
      <c r="B366" s="426" t="s">
        <v>508</v>
      </c>
      <c r="C366" s="426"/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  <c r="P366" s="426"/>
      <c r="Q366" s="426"/>
    </row>
    <row r="367" spans="1:17" ht="18.75">
      <c r="A367" s="27"/>
      <c r="B367" s="35"/>
      <c r="C367" s="35"/>
      <c r="D367" s="35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1:17" ht="18.75">
      <c r="A368" s="33" t="s">
        <v>512</v>
      </c>
      <c r="B368" s="27"/>
      <c r="C368" s="27"/>
      <c r="D368" s="27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8.75">
      <c r="A369" s="27"/>
      <c r="B369" s="27" t="s">
        <v>509</v>
      </c>
      <c r="C369" s="27"/>
      <c r="D369" s="27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ht="18.75">
      <c r="A370" s="27"/>
      <c r="B370" s="27" t="s">
        <v>495</v>
      </c>
      <c r="C370" s="27"/>
      <c r="D370" s="27"/>
      <c r="E370" s="29"/>
      <c r="F370" s="29"/>
      <c r="G370" s="29"/>
      <c r="H370" s="29"/>
      <c r="I370" s="29"/>
      <c r="J370" s="38"/>
      <c r="K370" s="29"/>
      <c r="L370" s="29"/>
      <c r="M370" s="29"/>
      <c r="N370" s="29"/>
      <c r="O370" s="29"/>
      <c r="P370" s="29"/>
      <c r="Q370" s="29"/>
    </row>
    <row r="371" spans="1:17" ht="18.75">
      <c r="A371" s="27"/>
      <c r="B371" s="38" t="s">
        <v>510</v>
      </c>
      <c r="C371" s="29"/>
      <c r="D371" s="29"/>
      <c r="E371" s="29"/>
      <c r="F371" s="29"/>
      <c r="G371" s="29"/>
      <c r="H371" s="29"/>
      <c r="I371" s="29"/>
      <c r="J371" s="27"/>
      <c r="K371" s="27"/>
      <c r="L371" s="27"/>
      <c r="M371" s="27"/>
      <c r="N371" s="27"/>
      <c r="O371" s="29"/>
      <c r="P371" s="29"/>
      <c r="Q371" s="29"/>
    </row>
    <row r="372" spans="1:17" ht="18.75">
      <c r="A372" s="27"/>
      <c r="B372" s="27"/>
      <c r="C372" s="27"/>
      <c r="D372" s="27"/>
      <c r="E372" s="29"/>
      <c r="F372" s="29"/>
      <c r="G372" s="29"/>
      <c r="H372" s="29"/>
      <c r="I372" s="29"/>
      <c r="J372" s="38"/>
      <c r="K372" s="29"/>
      <c r="L372" s="29"/>
      <c r="M372" s="29"/>
      <c r="N372" s="29"/>
      <c r="O372" s="29"/>
      <c r="P372" s="29"/>
      <c r="Q372" s="29"/>
    </row>
    <row r="373" spans="1:17" ht="18.75">
      <c r="A373" s="33" t="s">
        <v>513</v>
      </c>
      <c r="B373" s="27"/>
      <c r="C373" s="27"/>
      <c r="D373" s="27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1:17" ht="18.75">
      <c r="A374" s="27"/>
      <c r="B374" s="422" t="s">
        <v>507</v>
      </c>
      <c r="C374" s="423"/>
      <c r="D374" s="423"/>
      <c r="E374" s="423"/>
      <c r="F374" s="423"/>
      <c r="G374" s="423"/>
      <c r="H374" s="423"/>
      <c r="I374" s="423"/>
      <c r="J374" s="423"/>
      <c r="K374" s="423"/>
      <c r="L374" s="423"/>
      <c r="M374" s="423"/>
      <c r="N374" s="423"/>
      <c r="O374" s="423"/>
      <c r="P374" s="423"/>
      <c r="Q374" s="423"/>
    </row>
    <row r="375" spans="1:17" ht="18.75">
      <c r="A375" s="27"/>
      <c r="B375" s="27"/>
      <c r="C375" s="27"/>
      <c r="D375" s="27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ht="18.75">
      <c r="A376" s="33" t="s">
        <v>514</v>
      </c>
      <c r="B376" s="27"/>
      <c r="C376" s="27"/>
      <c r="D376" s="27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18.75">
      <c r="A377" s="27"/>
      <c r="B377" s="27" t="s">
        <v>492</v>
      </c>
      <c r="C377" s="27"/>
      <c r="D377" s="27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8.75">
      <c r="A378" s="27"/>
      <c r="B378" s="27" t="s">
        <v>494</v>
      </c>
      <c r="C378" s="27"/>
      <c r="D378" s="27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8.75">
      <c r="A379" s="27"/>
      <c r="B379" s="27" t="s">
        <v>493</v>
      </c>
      <c r="C379" s="27"/>
      <c r="D379" s="27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18.75">
      <c r="A380" s="27"/>
      <c r="B380" s="27"/>
      <c r="C380" s="27"/>
      <c r="D380" s="27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ht="18.75">
      <c r="A381" s="5"/>
      <c r="B381" s="5"/>
      <c r="C381" s="5"/>
      <c r="D381" s="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</sheetData>
  <mergeCells count="16">
    <mergeCell ref="A2:Q2"/>
    <mergeCell ref="A359:Q359"/>
    <mergeCell ref="F5:H5"/>
    <mergeCell ref="I5:K5"/>
    <mergeCell ref="A362:Q362"/>
    <mergeCell ref="B365:Q365"/>
    <mergeCell ref="A3:Q3"/>
    <mergeCell ref="A5:A6"/>
    <mergeCell ref="B366:Q366"/>
    <mergeCell ref="B374:Q374"/>
    <mergeCell ref="L5:N5"/>
    <mergeCell ref="O5:Q5"/>
    <mergeCell ref="B5:B6"/>
    <mergeCell ref="C5:C6"/>
    <mergeCell ref="D5:D6"/>
    <mergeCell ref="E5:E6"/>
  </mergeCells>
  <phoneticPr fontId="14" type="noConversion"/>
  <pageMargins left="0.74803149606299213" right="0.74803149606299213" top="0.53" bottom="0.5" header="0.51181102362204722" footer="0.51181102362204722"/>
  <pageSetup paperSize="9" scale="77" fitToHeight="15" orientation="landscape" r:id="rId1"/>
  <headerFooter alignWithMargins="0"/>
  <ignoredErrors>
    <ignoredError sqref="E42:E69 E118:E127 E129 E131:E142 E145:E149 E154:E183 E7:E39 E70:E106 E185:E358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R1" sqref="R1:S1048576"/>
    </sheetView>
  </sheetViews>
  <sheetFormatPr defaultRowHeight="12.75"/>
  <cols>
    <col min="1" max="1" width="6" customWidth="1"/>
    <col min="2" max="2" width="43.5703125" customWidth="1"/>
    <col min="3" max="3" width="16" customWidth="1"/>
  </cols>
  <sheetData>
    <row r="1" spans="1:19" ht="18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ht="20.25">
      <c r="A2" s="440" t="s">
        <v>1965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5"/>
      <c r="S2" s="5"/>
    </row>
    <row r="3" spans="1:19" ht="18.75">
      <c r="A3" s="17"/>
      <c r="B3" s="5"/>
      <c r="C3" s="5"/>
      <c r="D3" s="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"/>
      <c r="S3" s="5"/>
    </row>
    <row r="4" spans="1:19" ht="15.75" customHeight="1">
      <c r="A4" s="498" t="s">
        <v>483</v>
      </c>
      <c r="B4" s="465" t="s">
        <v>486</v>
      </c>
      <c r="C4" s="465" t="s">
        <v>474</v>
      </c>
      <c r="D4" s="465" t="s">
        <v>484</v>
      </c>
      <c r="E4" s="469" t="s">
        <v>1938</v>
      </c>
      <c r="F4" s="471" t="s">
        <v>487</v>
      </c>
      <c r="G4" s="472"/>
      <c r="H4" s="473"/>
      <c r="I4" s="471" t="s">
        <v>470</v>
      </c>
      <c r="J4" s="472"/>
      <c r="K4" s="473"/>
      <c r="L4" s="471" t="s">
        <v>478</v>
      </c>
      <c r="M4" s="472"/>
      <c r="N4" s="473"/>
      <c r="O4" s="471" t="s">
        <v>482</v>
      </c>
      <c r="P4" s="472"/>
      <c r="Q4" s="473"/>
      <c r="R4" s="24"/>
      <c r="S4" s="24"/>
    </row>
    <row r="5" spans="1:19" ht="72.75" customHeight="1">
      <c r="A5" s="499"/>
      <c r="B5" s="466"/>
      <c r="C5" s="466"/>
      <c r="D5" s="466"/>
      <c r="E5" s="500"/>
      <c r="F5" s="22" t="s">
        <v>488</v>
      </c>
      <c r="G5" s="22" t="s">
        <v>489</v>
      </c>
      <c r="H5" s="22" t="s">
        <v>490</v>
      </c>
      <c r="I5" s="22" t="s">
        <v>496</v>
      </c>
      <c r="J5" s="22" t="s">
        <v>497</v>
      </c>
      <c r="K5" s="22" t="s">
        <v>498</v>
      </c>
      <c r="L5" s="22" t="s">
        <v>475</v>
      </c>
      <c r="M5" s="22" t="s">
        <v>476</v>
      </c>
      <c r="N5" s="22" t="s">
        <v>477</v>
      </c>
      <c r="O5" s="22" t="s">
        <v>479</v>
      </c>
      <c r="P5" s="22" t="s">
        <v>480</v>
      </c>
      <c r="Q5" s="22" t="s">
        <v>481</v>
      </c>
      <c r="R5" s="1"/>
      <c r="S5" s="1"/>
    </row>
    <row r="6" spans="1:19" ht="15.75">
      <c r="A6" s="48" t="s">
        <v>751</v>
      </c>
      <c r="B6" s="49" t="s">
        <v>752</v>
      </c>
      <c r="C6" s="15"/>
      <c r="D6" s="52" t="s">
        <v>618</v>
      </c>
      <c r="E6" s="14">
        <f>SUM(F6:Q6)</f>
        <v>70</v>
      </c>
      <c r="F6" s="14"/>
      <c r="G6" s="14"/>
      <c r="H6" s="14"/>
      <c r="I6" s="14"/>
      <c r="J6" s="14"/>
      <c r="K6" s="14"/>
      <c r="L6" s="14"/>
      <c r="M6" s="50">
        <v>35</v>
      </c>
      <c r="N6" s="51"/>
      <c r="O6" s="51"/>
      <c r="P6" s="50">
        <v>35</v>
      </c>
      <c r="Q6" s="14"/>
      <c r="R6" s="1"/>
      <c r="S6" s="1"/>
    </row>
    <row r="7" spans="1:19" ht="15.75">
      <c r="A7" s="48" t="s">
        <v>753</v>
      </c>
      <c r="B7" s="49" t="s">
        <v>754</v>
      </c>
      <c r="C7" s="15"/>
      <c r="D7" s="52" t="s">
        <v>618</v>
      </c>
      <c r="E7" s="14">
        <f>SUM(F7:Q7)</f>
        <v>34</v>
      </c>
      <c r="F7" s="14"/>
      <c r="G7" s="14"/>
      <c r="H7" s="14"/>
      <c r="I7" s="14"/>
      <c r="J7" s="14"/>
      <c r="K7" s="14"/>
      <c r="L7" s="14"/>
      <c r="M7" s="50">
        <v>17</v>
      </c>
      <c r="N7" s="51"/>
      <c r="O7" s="51"/>
      <c r="P7" s="50">
        <v>17</v>
      </c>
      <c r="Q7" s="14"/>
      <c r="R7" s="1"/>
      <c r="S7" s="1"/>
    </row>
    <row r="8" spans="1:19" ht="15.75">
      <c r="A8" s="48" t="s">
        <v>755</v>
      </c>
      <c r="B8" s="49" t="s">
        <v>756</v>
      </c>
      <c r="C8" s="15"/>
      <c r="D8" s="52" t="s">
        <v>618</v>
      </c>
      <c r="E8" s="14">
        <f>SUM(F8:Q8)</f>
        <v>34</v>
      </c>
      <c r="F8" s="14"/>
      <c r="G8" s="14"/>
      <c r="H8" s="14"/>
      <c r="I8" s="14"/>
      <c r="J8" s="14"/>
      <c r="K8" s="14"/>
      <c r="L8" s="14"/>
      <c r="M8" s="50">
        <v>17</v>
      </c>
      <c r="N8" s="51"/>
      <c r="O8" s="51"/>
      <c r="P8" s="50">
        <v>17</v>
      </c>
      <c r="Q8" s="14"/>
      <c r="R8" s="1"/>
      <c r="S8" s="1"/>
    </row>
    <row r="9" spans="1:19" ht="15.75">
      <c r="A9" s="48" t="s">
        <v>757</v>
      </c>
      <c r="B9" s="49" t="s">
        <v>758</v>
      </c>
      <c r="C9" s="15"/>
      <c r="D9" s="52" t="s">
        <v>618</v>
      </c>
      <c r="E9" s="14">
        <f>SUM(F9:Q9)</f>
        <v>24</v>
      </c>
      <c r="F9" s="14"/>
      <c r="G9" s="14"/>
      <c r="H9" s="14"/>
      <c r="I9" s="14"/>
      <c r="J9" s="14"/>
      <c r="K9" s="14"/>
      <c r="L9" s="14"/>
      <c r="M9" s="50">
        <v>12</v>
      </c>
      <c r="N9" s="51"/>
      <c r="O9" s="51"/>
      <c r="P9" s="50">
        <v>12</v>
      </c>
      <c r="Q9" s="14"/>
      <c r="R9" s="1"/>
      <c r="S9" s="1"/>
    </row>
    <row r="10" spans="1:19" ht="15.75">
      <c r="A10" s="48" t="s">
        <v>759</v>
      </c>
      <c r="B10" s="49" t="s">
        <v>760</v>
      </c>
      <c r="C10" s="15"/>
      <c r="D10" s="52" t="s">
        <v>618</v>
      </c>
      <c r="E10" s="14">
        <f>SUM(F10:Q10)</f>
        <v>184</v>
      </c>
      <c r="F10" s="14"/>
      <c r="G10" s="14"/>
      <c r="H10" s="14"/>
      <c r="I10" s="14"/>
      <c r="J10" s="14"/>
      <c r="K10" s="14"/>
      <c r="L10" s="350">
        <v>92</v>
      </c>
      <c r="M10" s="50"/>
      <c r="N10" s="51"/>
      <c r="O10" s="51">
        <v>92</v>
      </c>
      <c r="P10" s="50"/>
      <c r="Q10" s="14"/>
      <c r="R10" s="1"/>
      <c r="S10" s="1"/>
    </row>
    <row r="11" spans="1:19" ht="15.75">
      <c r="A11" s="23"/>
      <c r="B11" s="15"/>
      <c r="C11" s="15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"/>
      <c r="S11" s="1"/>
    </row>
    <row r="12" spans="1:19" ht="15.75">
      <c r="A12" s="19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</row>
    <row r="13" spans="1:19" ht="18.75">
      <c r="A13" s="33" t="s">
        <v>511</v>
      </c>
      <c r="B13" s="27"/>
      <c r="C13" s="27"/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"/>
      <c r="S13" s="1"/>
    </row>
    <row r="14" spans="1:19" ht="18.75">
      <c r="A14" s="427" t="s">
        <v>504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1"/>
      <c r="S14" s="1"/>
    </row>
    <row r="15" spans="1:19" ht="18.75">
      <c r="A15" s="35"/>
      <c r="B15" s="35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5"/>
      <c r="S15" s="5"/>
    </row>
    <row r="16" spans="1:19" ht="18.75" customHeight="1">
      <c r="A16" s="33" t="s">
        <v>515</v>
      </c>
      <c r="B16" s="27"/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2"/>
      <c r="S16" s="12"/>
    </row>
    <row r="17" spans="1:19" ht="18.75">
      <c r="A17" s="27"/>
      <c r="B17" s="422" t="s">
        <v>485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5"/>
      <c r="S17" s="5"/>
    </row>
    <row r="18" spans="1:19" ht="18.75">
      <c r="A18" s="27"/>
      <c r="B18" s="426" t="s">
        <v>508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5"/>
      <c r="S18" s="5"/>
    </row>
    <row r="19" spans="1:19" ht="18.75" customHeight="1">
      <c r="A19" s="27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5"/>
      <c r="S19" s="5"/>
    </row>
    <row r="20" spans="1:19" ht="18.75" customHeight="1">
      <c r="A20" s="33" t="s">
        <v>512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3"/>
      <c r="S20" s="13"/>
    </row>
    <row r="21" spans="1:19" ht="18.75">
      <c r="A21" s="27"/>
      <c r="B21" s="27" t="s">
        <v>509</v>
      </c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5"/>
      <c r="S21" s="5"/>
    </row>
    <row r="22" spans="1:19" ht="18.75">
      <c r="A22" s="27"/>
      <c r="B22" s="27" t="s">
        <v>170</v>
      </c>
      <c r="C22" s="38"/>
      <c r="D22" s="27"/>
      <c r="E22" s="29"/>
      <c r="F22" s="29"/>
      <c r="G22" s="29"/>
      <c r="H22" s="29"/>
      <c r="I22" s="29"/>
      <c r="J22" s="38"/>
      <c r="K22" s="29"/>
      <c r="L22" s="29"/>
      <c r="M22" s="29"/>
      <c r="N22" s="29"/>
      <c r="O22" s="29"/>
      <c r="P22" s="29"/>
      <c r="Q22" s="29"/>
      <c r="R22" s="5"/>
      <c r="S22" s="5"/>
    </row>
    <row r="23" spans="1:19" ht="18.75">
      <c r="A23" s="27"/>
      <c r="B23" s="38" t="s">
        <v>169</v>
      </c>
      <c r="C23" s="29"/>
      <c r="D23" s="29"/>
      <c r="E23" s="29"/>
      <c r="F23" s="29"/>
      <c r="G23" s="29"/>
      <c r="H23" s="29"/>
      <c r="I23" s="29"/>
      <c r="J23" s="27"/>
      <c r="K23" s="27"/>
      <c r="L23" s="27"/>
      <c r="M23" s="27"/>
      <c r="N23" s="27"/>
      <c r="O23" s="29"/>
      <c r="P23" s="29"/>
      <c r="Q23" s="29"/>
      <c r="R23" s="5"/>
      <c r="S23" s="5"/>
    </row>
    <row r="24" spans="1:19" ht="18.75">
      <c r="A24" s="27"/>
      <c r="B24" s="27"/>
      <c r="C24" s="27"/>
      <c r="D24" s="27"/>
      <c r="E24" s="29"/>
      <c r="F24" s="29"/>
      <c r="G24" s="29"/>
      <c r="H24" s="29"/>
      <c r="I24" s="29"/>
      <c r="J24" s="38"/>
      <c r="K24" s="29"/>
      <c r="L24" s="29"/>
      <c r="M24" s="29"/>
      <c r="N24" s="29"/>
      <c r="O24" s="29"/>
      <c r="P24" s="29"/>
      <c r="Q24" s="29"/>
      <c r="R24" s="5"/>
      <c r="S24" s="5"/>
    </row>
    <row r="25" spans="1:19" ht="18.75">
      <c r="A25" s="33" t="s">
        <v>513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5"/>
      <c r="S25" s="5"/>
    </row>
    <row r="26" spans="1:19" ht="18.75">
      <c r="A26" s="27"/>
      <c r="B26" s="422" t="s">
        <v>507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5"/>
      <c r="S26" s="5"/>
    </row>
    <row r="27" spans="1:19" ht="18.75">
      <c r="A27" s="27"/>
      <c r="B27" s="27"/>
      <c r="C27" s="27"/>
      <c r="D27" s="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5"/>
      <c r="S27" s="5"/>
    </row>
    <row r="28" spans="1:19" ht="18.75" customHeight="1">
      <c r="A28" s="33" t="s">
        <v>514</v>
      </c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5"/>
      <c r="S28" s="5"/>
    </row>
    <row r="29" spans="1:19" ht="18.75">
      <c r="A29" s="27"/>
      <c r="B29" s="27" t="s">
        <v>492</v>
      </c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5"/>
      <c r="S29" s="5"/>
    </row>
    <row r="30" spans="1:19" ht="18.75">
      <c r="A30" s="27"/>
      <c r="B30" s="27" t="s">
        <v>494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5"/>
      <c r="S30" s="5"/>
    </row>
    <row r="31" spans="1:19" ht="18.75">
      <c r="A31" s="27"/>
      <c r="B31" s="27" t="s">
        <v>493</v>
      </c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5"/>
      <c r="S31" s="5"/>
    </row>
    <row r="32" spans="1:19" ht="18.75">
      <c r="A32" s="27"/>
      <c r="B32" s="27"/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5"/>
      <c r="S32" s="5"/>
    </row>
    <row r="33" spans="1:19" ht="18.75">
      <c r="A33" s="5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"/>
      <c r="S33" s="5"/>
    </row>
    <row r="34" spans="1:19" ht="18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"/>
      <c r="S34" s="5"/>
    </row>
    <row r="35" spans="1:19" ht="18.75">
      <c r="R35" s="5"/>
      <c r="S35" s="5"/>
    </row>
    <row r="36" spans="1:19" ht="18.75">
      <c r="R36" s="39"/>
      <c r="S36" s="39"/>
    </row>
  </sheetData>
  <mergeCells count="14">
    <mergeCell ref="B18:Q18"/>
    <mergeCell ref="B26:Q26"/>
    <mergeCell ref="A14:Q14"/>
    <mergeCell ref="B17:Q17"/>
    <mergeCell ref="A2:Q2"/>
    <mergeCell ref="A4:A5"/>
    <mergeCell ref="B4:B5"/>
    <mergeCell ref="C4:C5"/>
    <mergeCell ref="D4:D5"/>
    <mergeCell ref="E4:E5"/>
    <mergeCell ref="F4:H4"/>
    <mergeCell ref="I4:K4"/>
    <mergeCell ref="L4:N4"/>
    <mergeCell ref="O4:Q4"/>
  </mergeCells>
  <phoneticPr fontId="14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16" workbookViewId="0">
      <selection activeCell="I32" sqref="I32"/>
    </sheetView>
  </sheetViews>
  <sheetFormatPr defaultRowHeight="12.75"/>
  <cols>
    <col min="1" max="1" width="5.85546875" customWidth="1"/>
    <col min="2" max="2" width="31.7109375" customWidth="1"/>
    <col min="6" max="17" width="6.42578125" customWidth="1"/>
    <col min="19" max="19" width="10.140625" bestFit="1" customWidth="1"/>
  </cols>
  <sheetData>
    <row r="1" ht="20.25" customHeight="1"/>
    <row r="2" ht="20.25" customHeight="1"/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phoneticPr fontId="14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0"/>
  <sheetViews>
    <sheetView view="pageBreakPreview" zoomScale="85" zoomScaleSheetLayoutView="85" workbookViewId="0">
      <pane ySplit="6" topLeftCell="A7" activePane="bottomLeft" state="frozen"/>
      <selection pane="bottomLeft" activeCell="R1" sqref="R1:Y1048576"/>
    </sheetView>
  </sheetViews>
  <sheetFormatPr defaultRowHeight="12.75"/>
  <cols>
    <col min="1" max="1" width="3" style="146" customWidth="1"/>
    <col min="2" max="2" width="47.28515625" style="1" customWidth="1"/>
    <col min="3" max="3" width="14.42578125" style="1" bestFit="1" customWidth="1"/>
    <col min="4" max="4" width="9.28515625" style="1" bestFit="1" customWidth="1"/>
    <col min="5" max="5" width="8.28515625" style="2" customWidth="1"/>
    <col min="6" max="6" width="6.7109375" style="2" customWidth="1"/>
    <col min="7" max="7" width="7.85546875" style="2" customWidth="1"/>
    <col min="8" max="8" width="4.85546875" style="2" customWidth="1"/>
    <col min="9" max="9" width="6.5703125" style="2" customWidth="1"/>
    <col min="10" max="10" width="5.57031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8" s="8" customFormat="1" ht="15" customHeight="1">
      <c r="A1" s="14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s="8" customFormat="1" ht="20.25" customHeight="1">
      <c r="A2" s="433" t="s">
        <v>1946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8" s="5" customFormat="1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8" s="5" customFormat="1" ht="18.75">
      <c r="A4" s="14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  <c r="R5" s="47"/>
    </row>
    <row r="6" spans="1:18" ht="50.2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  <c r="R6" s="47"/>
    </row>
    <row r="7" spans="1:18">
      <c r="A7" s="169">
        <v>1</v>
      </c>
      <c r="B7" s="305" t="s">
        <v>1849</v>
      </c>
      <c r="C7" s="170"/>
      <c r="D7" s="336" t="s">
        <v>530</v>
      </c>
      <c r="E7" s="307">
        <f t="shared" ref="E7:E24" si="0">SUM(F7:Q7)</f>
        <v>0</v>
      </c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47"/>
    </row>
    <row r="8" spans="1:18">
      <c r="A8" s="171">
        <v>2</v>
      </c>
      <c r="B8" s="305" t="s">
        <v>1848</v>
      </c>
      <c r="C8" s="172"/>
      <c r="D8" s="336" t="s">
        <v>530</v>
      </c>
      <c r="E8" s="307">
        <f t="shared" si="0"/>
        <v>2</v>
      </c>
      <c r="F8" s="309"/>
      <c r="G8" s="309"/>
      <c r="H8" s="309"/>
      <c r="I8" s="309"/>
      <c r="J8" s="309"/>
      <c r="K8" s="309">
        <v>2</v>
      </c>
      <c r="L8" s="309"/>
      <c r="M8" s="309"/>
      <c r="N8" s="309"/>
      <c r="O8" s="309"/>
      <c r="P8" s="309"/>
      <c r="Q8" s="309"/>
      <c r="R8" s="47"/>
    </row>
    <row r="9" spans="1:18">
      <c r="A9" s="304">
        <f t="shared" ref="A9:A28" si="1">A8+1</f>
        <v>3</v>
      </c>
      <c r="B9" s="305" t="s">
        <v>607</v>
      </c>
      <c r="C9" s="306"/>
      <c r="D9" s="307" t="s">
        <v>530</v>
      </c>
      <c r="E9" s="308">
        <f t="shared" si="0"/>
        <v>2</v>
      </c>
      <c r="F9" s="309"/>
      <c r="G9" s="309"/>
      <c r="H9" s="309">
        <v>1</v>
      </c>
      <c r="I9" s="307"/>
      <c r="J9" s="309"/>
      <c r="K9" s="307"/>
      <c r="L9" s="309"/>
      <c r="M9" s="309"/>
      <c r="N9" s="309">
        <v>1</v>
      </c>
      <c r="O9" s="309"/>
      <c r="P9" s="309"/>
      <c r="Q9" s="309"/>
      <c r="R9" s="47"/>
    </row>
    <row r="10" spans="1:18">
      <c r="A10" s="304">
        <f t="shared" si="1"/>
        <v>4</v>
      </c>
      <c r="B10" s="305" t="s">
        <v>358</v>
      </c>
      <c r="C10" s="306"/>
      <c r="D10" s="307" t="s">
        <v>530</v>
      </c>
      <c r="E10" s="308">
        <f t="shared" si="0"/>
        <v>7</v>
      </c>
      <c r="F10" s="309"/>
      <c r="G10" s="309"/>
      <c r="H10" s="309">
        <v>2</v>
      </c>
      <c r="I10" s="307"/>
      <c r="J10" s="309"/>
      <c r="K10" s="307">
        <v>2</v>
      </c>
      <c r="L10" s="309"/>
      <c r="M10" s="309"/>
      <c r="N10" s="309">
        <v>2</v>
      </c>
      <c r="O10" s="309"/>
      <c r="P10" s="309">
        <v>1</v>
      </c>
      <c r="Q10" s="309"/>
      <c r="R10" s="47"/>
    </row>
    <row r="11" spans="1:18">
      <c r="A11" s="304">
        <f t="shared" si="1"/>
        <v>5</v>
      </c>
      <c r="B11" s="305" t="s">
        <v>359</v>
      </c>
      <c r="C11" s="306"/>
      <c r="D11" s="307" t="s">
        <v>530</v>
      </c>
      <c r="E11" s="308">
        <f t="shared" si="0"/>
        <v>4</v>
      </c>
      <c r="F11" s="309"/>
      <c r="G11" s="309"/>
      <c r="H11" s="309"/>
      <c r="I11" s="307">
        <v>2</v>
      </c>
      <c r="J11" s="309"/>
      <c r="K11" s="307"/>
      <c r="L11" s="309"/>
      <c r="M11" s="309">
        <v>2</v>
      </c>
      <c r="N11" s="309"/>
      <c r="O11" s="309"/>
      <c r="P11" s="309"/>
      <c r="Q11" s="309"/>
      <c r="R11" s="47"/>
    </row>
    <row r="12" spans="1:18">
      <c r="A12" s="304">
        <f t="shared" si="1"/>
        <v>6</v>
      </c>
      <c r="B12" s="305" t="s">
        <v>606</v>
      </c>
      <c r="C12" s="306"/>
      <c r="D12" s="307" t="s">
        <v>530</v>
      </c>
      <c r="E12" s="308">
        <f t="shared" si="0"/>
        <v>4</v>
      </c>
      <c r="F12" s="309"/>
      <c r="G12" s="309"/>
      <c r="H12" s="309"/>
      <c r="I12" s="307">
        <v>1</v>
      </c>
      <c r="J12" s="309"/>
      <c r="K12" s="307">
        <v>1</v>
      </c>
      <c r="L12" s="309">
        <v>0</v>
      </c>
      <c r="M12" s="309">
        <v>1</v>
      </c>
      <c r="N12" s="309"/>
      <c r="O12" s="309"/>
      <c r="P12" s="309">
        <v>1</v>
      </c>
      <c r="Q12" s="309"/>
      <c r="R12" s="47"/>
    </row>
    <row r="13" spans="1:18">
      <c r="A13" s="304">
        <f t="shared" si="1"/>
        <v>7</v>
      </c>
      <c r="B13" s="305" t="s">
        <v>360</v>
      </c>
      <c r="C13" s="306"/>
      <c r="D13" s="307" t="s">
        <v>530</v>
      </c>
      <c r="E13" s="308">
        <f t="shared" si="0"/>
        <v>4</v>
      </c>
      <c r="F13" s="309"/>
      <c r="G13" s="309"/>
      <c r="H13" s="309">
        <v>2</v>
      </c>
      <c r="I13" s="307"/>
      <c r="J13" s="309"/>
      <c r="K13" s="307"/>
      <c r="L13" s="309"/>
      <c r="M13" s="309"/>
      <c r="N13" s="309">
        <v>1</v>
      </c>
      <c r="O13" s="309"/>
      <c r="P13" s="309">
        <v>1</v>
      </c>
      <c r="Q13" s="309"/>
      <c r="R13" s="47"/>
    </row>
    <row r="14" spans="1:18">
      <c r="A14" s="304">
        <f t="shared" si="1"/>
        <v>8</v>
      </c>
      <c r="B14" s="305" t="s">
        <v>361</v>
      </c>
      <c r="C14" s="306"/>
      <c r="D14" s="307" t="s">
        <v>530</v>
      </c>
      <c r="E14" s="308">
        <f t="shared" si="0"/>
        <v>0</v>
      </c>
      <c r="F14" s="309"/>
      <c r="G14" s="309"/>
      <c r="H14" s="309"/>
      <c r="I14" s="307"/>
      <c r="J14" s="309"/>
      <c r="K14" s="307"/>
      <c r="L14" s="309"/>
      <c r="M14" s="309"/>
      <c r="N14" s="309"/>
      <c r="O14" s="309"/>
      <c r="P14" s="309"/>
      <c r="Q14" s="309"/>
      <c r="R14" s="47"/>
    </row>
    <row r="15" spans="1:18">
      <c r="A15" s="304">
        <f t="shared" si="1"/>
        <v>9</v>
      </c>
      <c r="B15" s="305" t="s">
        <v>362</v>
      </c>
      <c r="C15" s="306"/>
      <c r="D15" s="307" t="s">
        <v>530</v>
      </c>
      <c r="E15" s="308">
        <f t="shared" si="0"/>
        <v>5</v>
      </c>
      <c r="F15" s="309"/>
      <c r="G15" s="309"/>
      <c r="H15" s="309"/>
      <c r="I15" s="307"/>
      <c r="J15" s="309">
        <v>1</v>
      </c>
      <c r="K15" s="307"/>
      <c r="L15" s="309">
        <v>1</v>
      </c>
      <c r="M15" s="309"/>
      <c r="N15" s="309">
        <v>1</v>
      </c>
      <c r="O15" s="309">
        <v>2</v>
      </c>
      <c r="P15" s="309"/>
      <c r="Q15" s="309"/>
      <c r="R15" s="47"/>
    </row>
    <row r="16" spans="1:18">
      <c r="A16" s="304">
        <f t="shared" si="1"/>
        <v>10</v>
      </c>
      <c r="B16" s="305" t="s">
        <v>363</v>
      </c>
      <c r="C16" s="306"/>
      <c r="D16" s="307" t="s">
        <v>530</v>
      </c>
      <c r="E16" s="308">
        <f t="shared" si="0"/>
        <v>2</v>
      </c>
      <c r="F16" s="309"/>
      <c r="G16" s="309">
        <v>1</v>
      </c>
      <c r="H16" s="309"/>
      <c r="I16" s="307"/>
      <c r="J16" s="309"/>
      <c r="K16" s="307">
        <v>1</v>
      </c>
      <c r="L16" s="309"/>
      <c r="M16" s="309"/>
      <c r="N16" s="309"/>
      <c r="O16" s="309"/>
      <c r="P16" s="309"/>
      <c r="Q16" s="309"/>
      <c r="R16" s="47"/>
    </row>
    <row r="17" spans="1:18">
      <c r="A17" s="304">
        <f t="shared" si="1"/>
        <v>11</v>
      </c>
      <c r="B17" s="305" t="s">
        <v>364</v>
      </c>
      <c r="C17" s="306"/>
      <c r="D17" s="307" t="s">
        <v>530</v>
      </c>
      <c r="E17" s="308">
        <f t="shared" si="0"/>
        <v>1</v>
      </c>
      <c r="F17" s="309"/>
      <c r="G17" s="309">
        <v>1</v>
      </c>
      <c r="H17" s="309"/>
      <c r="I17" s="307"/>
      <c r="J17" s="309"/>
      <c r="K17" s="307"/>
      <c r="L17" s="309"/>
      <c r="M17" s="309"/>
      <c r="N17" s="309"/>
      <c r="O17" s="309"/>
      <c r="P17" s="309"/>
      <c r="Q17" s="309"/>
      <c r="R17" s="47"/>
    </row>
    <row r="18" spans="1:18">
      <c r="A18" s="304">
        <f t="shared" si="1"/>
        <v>12</v>
      </c>
      <c r="B18" s="305" t="s">
        <v>365</v>
      </c>
      <c r="C18" s="306"/>
      <c r="D18" s="307" t="s">
        <v>530</v>
      </c>
      <c r="E18" s="308">
        <f t="shared" si="0"/>
        <v>0</v>
      </c>
      <c r="F18" s="309"/>
      <c r="G18" s="309"/>
      <c r="H18" s="309"/>
      <c r="I18" s="307"/>
      <c r="J18" s="309"/>
      <c r="K18" s="307"/>
      <c r="L18" s="309"/>
      <c r="M18" s="309"/>
      <c r="N18" s="309"/>
      <c r="O18" s="309"/>
      <c r="P18" s="309"/>
      <c r="Q18" s="309"/>
      <c r="R18" s="47"/>
    </row>
    <row r="19" spans="1:18">
      <c r="A19" s="304">
        <f t="shared" si="1"/>
        <v>13</v>
      </c>
      <c r="B19" s="305" t="s">
        <v>366</v>
      </c>
      <c r="C19" s="306"/>
      <c r="D19" s="307" t="s">
        <v>530</v>
      </c>
      <c r="E19" s="308">
        <f t="shared" si="0"/>
        <v>3</v>
      </c>
      <c r="F19" s="309"/>
      <c r="G19" s="309">
        <v>1</v>
      </c>
      <c r="H19" s="309"/>
      <c r="I19" s="307"/>
      <c r="J19" s="309">
        <v>1</v>
      </c>
      <c r="K19" s="307"/>
      <c r="L19" s="309"/>
      <c r="M19" s="309"/>
      <c r="N19" s="309"/>
      <c r="O19" s="309">
        <v>1</v>
      </c>
      <c r="P19" s="309"/>
      <c r="Q19" s="309"/>
      <c r="R19" s="47"/>
    </row>
    <row r="20" spans="1:18">
      <c r="A20" s="304">
        <f t="shared" si="1"/>
        <v>14</v>
      </c>
      <c r="B20" s="305" t="s">
        <v>367</v>
      </c>
      <c r="C20" s="306"/>
      <c r="D20" s="307" t="s">
        <v>530</v>
      </c>
      <c r="E20" s="308">
        <f t="shared" si="0"/>
        <v>3</v>
      </c>
      <c r="F20" s="309"/>
      <c r="G20" s="309">
        <v>1</v>
      </c>
      <c r="H20" s="309"/>
      <c r="I20" s="307"/>
      <c r="J20" s="309"/>
      <c r="K20" s="307"/>
      <c r="L20" s="309">
        <v>1</v>
      </c>
      <c r="M20" s="309"/>
      <c r="N20" s="309">
        <v>1</v>
      </c>
      <c r="O20" s="309"/>
      <c r="P20" s="309"/>
      <c r="Q20" s="309"/>
      <c r="R20" s="47"/>
    </row>
    <row r="21" spans="1:18">
      <c r="A21" s="304">
        <f t="shared" si="1"/>
        <v>15</v>
      </c>
      <c r="B21" s="305" t="s">
        <v>368</v>
      </c>
      <c r="C21" s="306"/>
      <c r="D21" s="307" t="s">
        <v>530</v>
      </c>
      <c r="E21" s="308">
        <f t="shared" si="0"/>
        <v>2</v>
      </c>
      <c r="F21" s="309"/>
      <c r="G21" s="309"/>
      <c r="H21" s="309"/>
      <c r="I21" s="307">
        <v>1</v>
      </c>
      <c r="J21" s="309"/>
      <c r="K21" s="307"/>
      <c r="L21" s="309">
        <v>1</v>
      </c>
      <c r="M21" s="309"/>
      <c r="N21" s="309"/>
      <c r="O21" s="309"/>
      <c r="P21" s="309"/>
      <c r="Q21" s="309"/>
      <c r="R21" s="47"/>
    </row>
    <row r="22" spans="1:18">
      <c r="A22" s="304">
        <f t="shared" si="1"/>
        <v>16</v>
      </c>
      <c r="B22" s="305" t="s">
        <v>369</v>
      </c>
      <c r="C22" s="306"/>
      <c r="D22" s="307" t="s">
        <v>530</v>
      </c>
      <c r="E22" s="308">
        <f t="shared" si="0"/>
        <v>2</v>
      </c>
      <c r="F22" s="309">
        <v>1</v>
      </c>
      <c r="G22" s="309"/>
      <c r="H22" s="309"/>
      <c r="I22" s="307"/>
      <c r="J22" s="309"/>
      <c r="K22" s="307">
        <v>1</v>
      </c>
      <c r="L22" s="309"/>
      <c r="M22" s="309"/>
      <c r="N22" s="309"/>
      <c r="O22" s="309"/>
      <c r="P22" s="309"/>
      <c r="Q22" s="309"/>
      <c r="R22" s="47"/>
    </row>
    <row r="23" spans="1:18">
      <c r="A23" s="304">
        <f t="shared" si="1"/>
        <v>17</v>
      </c>
      <c r="B23" s="305" t="s">
        <v>370</v>
      </c>
      <c r="C23" s="306"/>
      <c r="D23" s="307" t="s">
        <v>530</v>
      </c>
      <c r="E23" s="308">
        <f t="shared" si="0"/>
        <v>2</v>
      </c>
      <c r="F23" s="309"/>
      <c r="G23" s="309"/>
      <c r="H23" s="309">
        <v>1</v>
      </c>
      <c r="I23" s="307"/>
      <c r="J23" s="309"/>
      <c r="K23" s="307"/>
      <c r="L23" s="309"/>
      <c r="M23" s="309"/>
      <c r="N23" s="309"/>
      <c r="O23" s="309"/>
      <c r="P23" s="309"/>
      <c r="Q23" s="309">
        <v>1</v>
      </c>
      <c r="R23" s="47"/>
    </row>
    <row r="24" spans="1:18">
      <c r="A24" s="310">
        <f t="shared" si="1"/>
        <v>18</v>
      </c>
      <c r="B24" s="311" t="s">
        <v>371</v>
      </c>
      <c r="C24" s="312"/>
      <c r="D24" s="313" t="s">
        <v>530</v>
      </c>
      <c r="E24" s="314">
        <f t="shared" si="0"/>
        <v>1</v>
      </c>
      <c r="F24" s="315"/>
      <c r="G24" s="315"/>
      <c r="H24" s="315"/>
      <c r="I24" s="313"/>
      <c r="J24" s="315"/>
      <c r="K24" s="313"/>
      <c r="L24" s="315"/>
      <c r="M24" s="315"/>
      <c r="N24" s="315"/>
      <c r="O24" s="315"/>
      <c r="P24" s="315">
        <v>1</v>
      </c>
      <c r="Q24" s="315"/>
      <c r="R24" s="47"/>
    </row>
    <row r="25" spans="1:18" hidden="1">
      <c r="A25" s="145">
        <f t="shared" si="1"/>
        <v>19</v>
      </c>
      <c r="B25" s="139"/>
      <c r="C25" s="140"/>
      <c r="D25" s="45"/>
      <c r="E25" s="141"/>
      <c r="F25" s="119"/>
      <c r="G25" s="119"/>
      <c r="H25" s="119"/>
      <c r="I25" s="45"/>
      <c r="J25" s="119"/>
      <c r="K25" s="45"/>
      <c r="L25" s="119"/>
      <c r="M25" s="119"/>
      <c r="N25" s="119"/>
      <c r="O25" s="119"/>
      <c r="P25" s="119"/>
      <c r="Q25" s="119"/>
      <c r="R25" s="47"/>
    </row>
    <row r="26" spans="1:18" hidden="1">
      <c r="A26" s="145">
        <f t="shared" si="1"/>
        <v>20</v>
      </c>
      <c r="B26" s="139"/>
      <c r="C26" s="140"/>
      <c r="D26" s="45"/>
      <c r="E26" s="141"/>
      <c r="F26" s="119"/>
      <c r="G26" s="119"/>
      <c r="H26" s="119"/>
      <c r="I26" s="45"/>
      <c r="J26" s="119"/>
      <c r="K26" s="45"/>
      <c r="L26" s="119"/>
      <c r="M26" s="119"/>
      <c r="N26" s="119"/>
      <c r="O26" s="119"/>
      <c r="P26" s="119"/>
      <c r="Q26" s="119"/>
      <c r="R26" s="47"/>
    </row>
    <row r="27" spans="1:18" hidden="1">
      <c r="A27" s="145">
        <f t="shared" si="1"/>
        <v>21</v>
      </c>
      <c r="B27" s="139"/>
      <c r="C27" s="140"/>
      <c r="D27" s="45"/>
      <c r="E27" s="141"/>
      <c r="F27" s="119"/>
      <c r="G27" s="119"/>
      <c r="H27" s="119"/>
      <c r="I27" s="45"/>
      <c r="J27" s="119"/>
      <c r="K27" s="45"/>
      <c r="L27" s="119"/>
      <c r="M27" s="119"/>
      <c r="N27" s="119"/>
      <c r="O27" s="119"/>
      <c r="P27" s="119"/>
      <c r="Q27" s="119"/>
      <c r="R27" s="47"/>
    </row>
    <row r="28" spans="1:18" hidden="1">
      <c r="A28" s="145">
        <f t="shared" si="1"/>
        <v>22</v>
      </c>
      <c r="B28" s="139"/>
      <c r="C28" s="140"/>
      <c r="D28" s="45"/>
      <c r="E28" s="141"/>
      <c r="F28" s="119"/>
      <c r="G28" s="119"/>
      <c r="H28" s="119"/>
      <c r="I28" s="45"/>
      <c r="J28" s="119"/>
      <c r="K28" s="45"/>
      <c r="L28" s="119"/>
      <c r="M28" s="119"/>
      <c r="N28" s="119"/>
      <c r="O28" s="119"/>
      <c r="P28" s="119"/>
      <c r="Q28" s="119"/>
      <c r="R28" s="47"/>
    </row>
    <row r="29" spans="1:18" ht="15.75">
      <c r="A29" s="442" t="s">
        <v>529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</row>
    <row r="30" spans="1:18" ht="15.75">
      <c r="A30" s="142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8" ht="18.75">
      <c r="A31" s="93" t="s">
        <v>511</v>
      </c>
      <c r="B31" s="40"/>
      <c r="C31" s="40"/>
      <c r="D31" s="4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8" ht="18.75">
      <c r="A32" s="427" t="s">
        <v>504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</row>
    <row r="33" spans="1:17" s="5" customFormat="1" ht="18.75">
      <c r="A33" s="34"/>
      <c r="B33" s="37"/>
      <c r="C33" s="37"/>
      <c r="D33" s="37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s="5" customFormat="1" ht="18.75">
      <c r="A34" s="93" t="s">
        <v>515</v>
      </c>
      <c r="B34" s="40"/>
      <c r="C34" s="40"/>
      <c r="D34" s="40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s="5" customFormat="1" ht="18.75">
      <c r="A35" s="94"/>
      <c r="B35" s="426" t="s">
        <v>485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</row>
    <row r="36" spans="1:17" s="5" customFormat="1" ht="18.75">
      <c r="A36" s="94"/>
      <c r="B36" s="426" t="s">
        <v>508</v>
      </c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</row>
    <row r="37" spans="1:17" s="5" customFormat="1" ht="18.75">
      <c r="A37" s="94"/>
      <c r="B37" s="37"/>
      <c r="C37" s="37"/>
      <c r="D37" s="3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s="5" customFormat="1" ht="18.75" customHeight="1">
      <c r="A38" s="93" t="s">
        <v>512</v>
      </c>
      <c r="B38" s="40"/>
      <c r="C38" s="40"/>
      <c r="D38" s="40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s="5" customFormat="1" ht="18.75">
      <c r="A39" s="94"/>
      <c r="B39" s="40" t="s">
        <v>509</v>
      </c>
      <c r="C39" s="40"/>
      <c r="D39" s="40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s="5" customFormat="1" ht="18.75">
      <c r="A40" s="94"/>
      <c r="B40" s="40" t="s">
        <v>495</v>
      </c>
      <c r="C40" s="40"/>
      <c r="D40" s="40"/>
      <c r="E40" s="95"/>
      <c r="F40" s="95"/>
      <c r="G40" s="95"/>
      <c r="H40" s="95"/>
      <c r="I40" s="95"/>
      <c r="J40" s="97"/>
      <c r="K40" s="95"/>
      <c r="L40" s="95"/>
      <c r="M40" s="95"/>
      <c r="N40" s="95"/>
      <c r="O40" s="95"/>
      <c r="P40" s="95"/>
      <c r="Q40" s="95"/>
    </row>
    <row r="41" spans="1:17" s="5" customFormat="1" ht="18.75">
      <c r="A41" s="94"/>
      <c r="B41" s="97" t="s">
        <v>510</v>
      </c>
      <c r="C41" s="95"/>
      <c r="D41" s="95"/>
      <c r="E41" s="95"/>
      <c r="F41" s="95"/>
      <c r="G41" s="95"/>
      <c r="H41" s="95"/>
      <c r="I41" s="95"/>
      <c r="J41" s="40"/>
      <c r="K41" s="40"/>
      <c r="L41" s="40"/>
      <c r="M41" s="40"/>
      <c r="N41" s="40"/>
      <c r="O41" s="95"/>
      <c r="P41" s="95"/>
      <c r="Q41" s="95"/>
    </row>
    <row r="42" spans="1:17" s="5" customFormat="1" ht="24" customHeight="1">
      <c r="A42" s="94"/>
      <c r="B42" s="40"/>
      <c r="C42" s="40"/>
      <c r="D42" s="40"/>
      <c r="E42" s="95"/>
      <c r="F42" s="95"/>
      <c r="G42" s="95"/>
      <c r="H42" s="95"/>
      <c r="I42" s="95"/>
      <c r="J42" s="97"/>
      <c r="K42" s="95"/>
      <c r="L42" s="95"/>
      <c r="M42" s="95"/>
      <c r="N42" s="95"/>
      <c r="O42" s="95"/>
      <c r="P42" s="95"/>
      <c r="Q42" s="95"/>
    </row>
    <row r="43" spans="1:17" s="5" customFormat="1" ht="18.75">
      <c r="A43" s="93" t="s">
        <v>513</v>
      </c>
      <c r="B43" s="40"/>
      <c r="C43" s="40"/>
      <c r="D43" s="40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s="5" customFormat="1" ht="18.75">
      <c r="A44" s="94"/>
      <c r="B44" s="426" t="s">
        <v>507</v>
      </c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</row>
    <row r="45" spans="1:17" s="5" customFormat="1" ht="18.75">
      <c r="A45" s="94"/>
      <c r="B45" s="40"/>
      <c r="C45" s="40"/>
      <c r="D45" s="40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s="5" customFormat="1" ht="38.25" customHeight="1">
      <c r="A46" s="93" t="s">
        <v>514</v>
      </c>
      <c r="B46" s="40"/>
      <c r="C46" s="40"/>
      <c r="D46" s="40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s="5" customFormat="1" ht="18.75">
      <c r="A47" s="91"/>
      <c r="B47" s="27" t="s">
        <v>492</v>
      </c>
      <c r="C47" s="27"/>
      <c r="D47" s="27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s="5" customFormat="1" ht="18.75">
      <c r="A48" s="91"/>
      <c r="B48" s="27" t="s">
        <v>494</v>
      </c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5" customFormat="1" ht="18.75" customHeight="1">
      <c r="A49" s="91"/>
      <c r="B49" s="27" t="s">
        <v>493</v>
      </c>
      <c r="C49" s="27"/>
      <c r="D49" s="27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s="5" customFormat="1" ht="18.75">
      <c r="A50" s="91"/>
      <c r="B50" s="27"/>
      <c r="C50" s="27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5" customFormat="1" ht="18.75">
      <c r="A51" s="91"/>
      <c r="B51" s="27"/>
      <c r="C51" s="27"/>
      <c r="D51" s="2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s="5" customFormat="1" ht="18.75">
      <c r="A52" s="9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5" customFormat="1" ht="18.75">
      <c r="A53" s="9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5" customFormat="1" ht="18.75">
      <c r="A54" s="9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5" customFormat="1" ht="18.75">
      <c r="A55" s="92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5" customFormat="1" ht="18.75">
      <c r="A56" s="9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5" customFormat="1" ht="18.75">
      <c r="A57" s="92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5" customFormat="1" ht="18.75">
      <c r="A58" s="9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5" customFormat="1" ht="18.75">
      <c r="A59" s="146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5" customFormat="1" ht="18.75">
      <c r="A60" s="146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mergeCells count="16">
    <mergeCell ref="A2:Q2"/>
    <mergeCell ref="A3:Q3"/>
    <mergeCell ref="A29:Q29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B44:Q44"/>
    <mergeCell ref="A32:Q32"/>
    <mergeCell ref="B35:Q35"/>
    <mergeCell ref="B36:Q36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view="pageBreakPreview" zoomScale="75" zoomScaleNormal="70" zoomScaleSheetLayoutView="75" workbookViewId="0">
      <pane ySplit="6" topLeftCell="A7" activePane="bottomLeft" state="frozen"/>
      <selection pane="bottomLeft" activeCell="O42" sqref="O42"/>
    </sheetView>
  </sheetViews>
  <sheetFormatPr defaultRowHeight="12.75"/>
  <cols>
    <col min="2" max="2" width="43.42578125" customWidth="1"/>
    <col min="6" max="17" width="7.140625" customWidth="1"/>
  </cols>
  <sheetData>
    <row r="1" spans="1:17" ht="18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">
      <c r="A2" s="433" t="s">
        <v>1947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7" ht="18.75">
      <c r="A4" s="17"/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67.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1.7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>
      <c r="A7" s="174">
        <v>1</v>
      </c>
      <c r="B7" s="175" t="s">
        <v>336</v>
      </c>
      <c r="C7" s="122"/>
      <c r="D7" s="123" t="s">
        <v>530</v>
      </c>
      <c r="E7" s="124">
        <f>SUM(F7:Q7)</f>
        <v>4</v>
      </c>
      <c r="F7" s="124"/>
      <c r="G7" s="124"/>
      <c r="H7" s="124"/>
      <c r="I7" s="124">
        <v>2</v>
      </c>
      <c r="J7" s="124"/>
      <c r="K7" s="124">
        <v>2</v>
      </c>
      <c r="L7" s="124"/>
      <c r="M7" s="124"/>
      <c r="N7" s="124"/>
      <c r="O7" s="124"/>
      <c r="P7" s="124"/>
      <c r="Q7" s="124"/>
    </row>
    <row r="8" spans="1:17">
      <c r="A8" s="130">
        <f>A7+1</f>
        <v>2</v>
      </c>
      <c r="B8" s="159" t="s">
        <v>337</v>
      </c>
      <c r="C8" s="127"/>
      <c r="D8" s="128" t="s">
        <v>530</v>
      </c>
      <c r="E8" s="129">
        <f t="shared" ref="E8:E33" si="0">SUM(F8:Q8)</f>
        <v>4</v>
      </c>
      <c r="F8" s="129"/>
      <c r="G8" s="129"/>
      <c r="H8" s="129"/>
      <c r="I8" s="129"/>
      <c r="J8" s="129">
        <v>2</v>
      </c>
      <c r="K8" s="129"/>
      <c r="L8" s="129">
        <v>2</v>
      </c>
      <c r="M8" s="129"/>
      <c r="N8" s="129"/>
      <c r="O8" s="129"/>
      <c r="P8" s="129"/>
      <c r="Q8" s="129"/>
    </row>
    <row r="9" spans="1:17">
      <c r="A9" s="130">
        <f t="shared" ref="A9:A33" si="1">A8+1</f>
        <v>3</v>
      </c>
      <c r="B9" s="159" t="s">
        <v>338</v>
      </c>
      <c r="C9" s="127"/>
      <c r="D9" s="128" t="s">
        <v>530</v>
      </c>
      <c r="E9" s="129">
        <f t="shared" si="0"/>
        <v>4</v>
      </c>
      <c r="F9" s="129"/>
      <c r="G9" s="129"/>
      <c r="H9" s="129"/>
      <c r="I9" s="129"/>
      <c r="J9" s="129"/>
      <c r="K9" s="129">
        <v>2</v>
      </c>
      <c r="L9" s="129"/>
      <c r="M9" s="129">
        <v>2</v>
      </c>
      <c r="N9" s="129"/>
      <c r="O9" s="129"/>
      <c r="P9" s="129"/>
      <c r="Q9" s="129"/>
    </row>
    <row r="10" spans="1:17">
      <c r="A10" s="130">
        <f t="shared" si="1"/>
        <v>4</v>
      </c>
      <c r="B10" s="159" t="s">
        <v>339</v>
      </c>
      <c r="C10" s="127"/>
      <c r="D10" s="128" t="s">
        <v>530</v>
      </c>
      <c r="E10" s="129">
        <f t="shared" si="0"/>
        <v>4</v>
      </c>
      <c r="F10" s="129"/>
      <c r="G10" s="129"/>
      <c r="H10" s="129"/>
      <c r="I10" s="129"/>
      <c r="J10" s="129"/>
      <c r="K10" s="129"/>
      <c r="L10" s="129">
        <v>2</v>
      </c>
      <c r="M10" s="129"/>
      <c r="N10" s="129">
        <v>2</v>
      </c>
      <c r="O10" s="129"/>
      <c r="P10" s="129"/>
      <c r="Q10" s="129"/>
    </row>
    <row r="11" spans="1:17">
      <c r="A11" s="130">
        <f t="shared" si="1"/>
        <v>5</v>
      </c>
      <c r="B11" s="159" t="s">
        <v>340</v>
      </c>
      <c r="C11" s="127"/>
      <c r="D11" s="128" t="s">
        <v>530</v>
      </c>
      <c r="E11" s="129">
        <f t="shared" si="0"/>
        <v>1</v>
      </c>
      <c r="F11" s="129"/>
      <c r="G11" s="129"/>
      <c r="H11" s="129"/>
      <c r="I11" s="129"/>
      <c r="J11" s="129">
        <v>1</v>
      </c>
      <c r="K11" s="129"/>
      <c r="L11" s="129"/>
      <c r="M11" s="129"/>
      <c r="N11" s="129"/>
      <c r="O11" s="129"/>
      <c r="P11" s="129"/>
      <c r="Q11" s="129"/>
    </row>
    <row r="12" spans="1:17">
      <c r="A12" s="130">
        <f t="shared" si="1"/>
        <v>6</v>
      </c>
      <c r="B12" s="159" t="s">
        <v>341</v>
      </c>
      <c r="C12" s="127"/>
      <c r="D12" s="128" t="s">
        <v>530</v>
      </c>
      <c r="E12" s="129">
        <f t="shared" si="0"/>
        <v>2</v>
      </c>
      <c r="F12" s="129"/>
      <c r="G12" s="129"/>
      <c r="H12" s="129"/>
      <c r="I12" s="129"/>
      <c r="J12" s="129"/>
      <c r="K12" s="129"/>
      <c r="L12" s="129">
        <v>2</v>
      </c>
      <c r="M12" s="129"/>
      <c r="N12" s="129"/>
      <c r="O12" s="129"/>
      <c r="P12" s="129"/>
      <c r="Q12" s="129"/>
    </row>
    <row r="13" spans="1:17">
      <c r="A13" s="130">
        <f t="shared" si="1"/>
        <v>7</v>
      </c>
      <c r="B13" s="159" t="s">
        <v>342</v>
      </c>
      <c r="C13" s="127"/>
      <c r="D13" s="128" t="s">
        <v>530</v>
      </c>
      <c r="E13" s="129">
        <f t="shared" si="0"/>
        <v>6</v>
      </c>
      <c r="F13" s="129"/>
      <c r="G13" s="129"/>
      <c r="H13" s="129"/>
      <c r="I13" s="129"/>
      <c r="J13" s="129">
        <v>2</v>
      </c>
      <c r="K13" s="129">
        <v>2</v>
      </c>
      <c r="L13" s="129">
        <v>2</v>
      </c>
      <c r="M13" s="129"/>
      <c r="N13" s="129"/>
      <c r="O13" s="129"/>
      <c r="P13" s="129"/>
      <c r="Q13" s="129"/>
    </row>
    <row r="14" spans="1:17">
      <c r="A14" s="130">
        <f t="shared" si="1"/>
        <v>8</v>
      </c>
      <c r="B14" s="159" t="s">
        <v>343</v>
      </c>
      <c r="C14" s="127"/>
      <c r="D14" s="128" t="s">
        <v>530</v>
      </c>
      <c r="E14" s="129">
        <f t="shared" si="0"/>
        <v>1</v>
      </c>
      <c r="F14" s="129"/>
      <c r="G14" s="129"/>
      <c r="H14" s="129"/>
      <c r="I14" s="129">
        <v>1</v>
      </c>
      <c r="J14" s="129"/>
      <c r="K14" s="129"/>
      <c r="L14" s="129"/>
      <c r="M14" s="129"/>
      <c r="N14" s="129"/>
      <c r="O14" s="129"/>
      <c r="P14" s="129"/>
      <c r="Q14" s="129"/>
    </row>
    <row r="15" spans="1:17">
      <c r="A15" s="130">
        <f t="shared" si="1"/>
        <v>9</v>
      </c>
      <c r="B15" s="159" t="s">
        <v>344</v>
      </c>
      <c r="C15" s="127"/>
      <c r="D15" s="128" t="s">
        <v>530</v>
      </c>
      <c r="E15" s="129">
        <f t="shared" si="0"/>
        <v>1</v>
      </c>
      <c r="F15" s="129"/>
      <c r="G15" s="129"/>
      <c r="H15" s="129"/>
      <c r="I15" s="129"/>
      <c r="J15" s="129">
        <v>1</v>
      </c>
      <c r="K15" s="129"/>
      <c r="L15" s="129"/>
      <c r="M15" s="129"/>
      <c r="N15" s="129"/>
      <c r="O15" s="129"/>
      <c r="P15" s="129"/>
      <c r="Q15" s="129"/>
    </row>
    <row r="16" spans="1:17">
      <c r="A16" s="130">
        <f t="shared" si="1"/>
        <v>10</v>
      </c>
      <c r="B16" s="159" t="s">
        <v>345</v>
      </c>
      <c r="C16" s="127"/>
      <c r="D16" s="128" t="s">
        <v>530</v>
      </c>
      <c r="E16" s="129">
        <f t="shared" si="0"/>
        <v>1</v>
      </c>
      <c r="F16" s="129"/>
      <c r="G16" s="129"/>
      <c r="H16" s="129"/>
      <c r="I16" s="129"/>
      <c r="J16" s="129"/>
      <c r="K16" s="129">
        <v>1</v>
      </c>
      <c r="L16" s="129"/>
      <c r="M16" s="129"/>
      <c r="N16" s="129"/>
      <c r="O16" s="129"/>
      <c r="P16" s="129"/>
      <c r="Q16" s="129"/>
    </row>
    <row r="17" spans="1:17">
      <c r="A17" s="130">
        <f t="shared" si="1"/>
        <v>11</v>
      </c>
      <c r="B17" s="159" t="s">
        <v>346</v>
      </c>
      <c r="C17" s="127"/>
      <c r="D17" s="128" t="s">
        <v>530</v>
      </c>
      <c r="E17" s="129">
        <f t="shared" si="0"/>
        <v>1</v>
      </c>
      <c r="F17" s="129"/>
      <c r="G17" s="129"/>
      <c r="H17" s="129"/>
      <c r="I17" s="129"/>
      <c r="J17" s="129"/>
      <c r="K17" s="129"/>
      <c r="L17" s="129">
        <v>1</v>
      </c>
      <c r="M17" s="129"/>
      <c r="N17" s="129"/>
      <c r="O17" s="129"/>
      <c r="P17" s="129"/>
      <c r="Q17" s="129"/>
    </row>
    <row r="18" spans="1:17">
      <c r="A18" s="130">
        <f t="shared" si="1"/>
        <v>12</v>
      </c>
      <c r="B18" s="159" t="s">
        <v>347</v>
      </c>
      <c r="C18" s="127"/>
      <c r="D18" s="128" t="s">
        <v>530</v>
      </c>
      <c r="E18" s="129">
        <f t="shared" si="0"/>
        <v>1</v>
      </c>
      <c r="F18" s="129"/>
      <c r="G18" s="129"/>
      <c r="H18" s="129"/>
      <c r="I18" s="129"/>
      <c r="J18" s="129"/>
      <c r="K18" s="129"/>
      <c r="L18" s="129"/>
      <c r="M18" s="129">
        <v>1</v>
      </c>
      <c r="N18" s="129"/>
      <c r="O18" s="129"/>
      <c r="P18" s="129"/>
      <c r="Q18" s="129"/>
    </row>
    <row r="19" spans="1:17">
      <c r="A19" s="130">
        <f t="shared" si="1"/>
        <v>13</v>
      </c>
      <c r="B19" s="159" t="s">
        <v>348</v>
      </c>
      <c r="C19" s="127"/>
      <c r="D19" s="128" t="s">
        <v>530</v>
      </c>
      <c r="E19" s="129">
        <f t="shared" si="0"/>
        <v>1</v>
      </c>
      <c r="F19" s="129"/>
      <c r="G19" s="129"/>
      <c r="H19" s="129"/>
      <c r="I19" s="129"/>
      <c r="J19" s="129"/>
      <c r="K19" s="129"/>
      <c r="L19" s="129"/>
      <c r="M19" s="129"/>
      <c r="N19" s="129">
        <v>1</v>
      </c>
      <c r="O19" s="129"/>
      <c r="P19" s="129"/>
      <c r="Q19" s="129"/>
    </row>
    <row r="20" spans="1:17">
      <c r="A20" s="130">
        <f t="shared" si="1"/>
        <v>14</v>
      </c>
      <c r="B20" s="159" t="s">
        <v>349</v>
      </c>
      <c r="C20" s="127"/>
      <c r="D20" s="128" t="s">
        <v>530</v>
      </c>
      <c r="E20" s="129">
        <f t="shared" si="0"/>
        <v>6</v>
      </c>
      <c r="F20" s="129"/>
      <c r="G20" s="129"/>
      <c r="H20" s="129"/>
      <c r="I20" s="129">
        <v>2</v>
      </c>
      <c r="J20" s="129"/>
      <c r="K20" s="129">
        <v>2</v>
      </c>
      <c r="L20" s="129"/>
      <c r="M20" s="129">
        <v>2</v>
      </c>
      <c r="N20" s="129"/>
      <c r="O20" s="129"/>
      <c r="P20" s="129"/>
      <c r="Q20" s="129"/>
    </row>
    <row r="21" spans="1:17">
      <c r="A21" s="130">
        <f t="shared" si="1"/>
        <v>15</v>
      </c>
      <c r="B21" s="159" t="s">
        <v>350</v>
      </c>
      <c r="C21" s="130"/>
      <c r="D21" s="128" t="s">
        <v>530</v>
      </c>
      <c r="E21" s="129">
        <f t="shared" si="0"/>
        <v>2</v>
      </c>
      <c r="F21" s="129"/>
      <c r="G21" s="129"/>
      <c r="H21" s="129">
        <v>1</v>
      </c>
      <c r="I21" s="129"/>
      <c r="J21" s="129"/>
      <c r="K21" s="129"/>
      <c r="L21" s="129"/>
      <c r="M21" s="129">
        <v>1</v>
      </c>
      <c r="N21" s="129"/>
      <c r="O21" s="129"/>
      <c r="P21" s="129"/>
      <c r="Q21" s="129"/>
    </row>
    <row r="22" spans="1:17">
      <c r="A22" s="130">
        <f t="shared" si="1"/>
        <v>16</v>
      </c>
      <c r="B22" s="159" t="s">
        <v>351</v>
      </c>
      <c r="C22" s="127"/>
      <c r="D22" s="128" t="s">
        <v>530</v>
      </c>
      <c r="E22" s="129">
        <f t="shared" si="0"/>
        <v>4</v>
      </c>
      <c r="F22" s="129">
        <v>0</v>
      </c>
      <c r="G22" s="129">
        <v>2</v>
      </c>
      <c r="H22" s="129">
        <v>2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</row>
    <row r="23" spans="1:17">
      <c r="A23" s="130">
        <f t="shared" si="1"/>
        <v>17</v>
      </c>
      <c r="B23" s="159" t="s">
        <v>352</v>
      </c>
      <c r="C23" s="127"/>
      <c r="D23" s="128" t="s">
        <v>530</v>
      </c>
      <c r="E23" s="129">
        <f t="shared" si="0"/>
        <v>6</v>
      </c>
      <c r="F23" s="129">
        <v>0</v>
      </c>
      <c r="G23" s="129">
        <v>6</v>
      </c>
      <c r="H23" s="129"/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</row>
    <row r="24" spans="1:17">
      <c r="A24" s="130">
        <f t="shared" si="1"/>
        <v>18</v>
      </c>
      <c r="B24" s="159" t="s">
        <v>353</v>
      </c>
      <c r="C24" s="127"/>
      <c r="D24" s="128" t="s">
        <v>530</v>
      </c>
      <c r="E24" s="129">
        <f t="shared" si="0"/>
        <v>6</v>
      </c>
      <c r="F24" s="129">
        <v>0</v>
      </c>
      <c r="G24" s="129">
        <v>6</v>
      </c>
      <c r="H24" s="129"/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</row>
    <row r="25" spans="1:17">
      <c r="A25" s="130">
        <f t="shared" si="1"/>
        <v>19</v>
      </c>
      <c r="B25" s="159" t="s">
        <v>1931</v>
      </c>
      <c r="C25" s="127"/>
      <c r="D25" s="128" t="s">
        <v>530</v>
      </c>
      <c r="E25" s="129">
        <f>SUM(F25:Q25)</f>
        <v>2</v>
      </c>
      <c r="F25" s="129">
        <v>0</v>
      </c>
      <c r="G25" s="129">
        <v>0</v>
      </c>
      <c r="H25" s="129">
        <v>2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</row>
    <row r="26" spans="1:17">
      <c r="A26" s="130">
        <f t="shared" si="1"/>
        <v>20</v>
      </c>
      <c r="B26" s="159" t="s">
        <v>1930</v>
      </c>
      <c r="C26" s="127"/>
      <c r="D26" s="128" t="s">
        <v>530</v>
      </c>
      <c r="E26" s="129">
        <f t="shared" si="0"/>
        <v>2</v>
      </c>
      <c r="F26" s="129">
        <v>0</v>
      </c>
      <c r="G26" s="129">
        <v>0</v>
      </c>
      <c r="H26" s="129">
        <v>2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</row>
    <row r="27" spans="1:17">
      <c r="A27" s="130">
        <f t="shared" si="1"/>
        <v>21</v>
      </c>
      <c r="B27" s="159" t="s">
        <v>1929</v>
      </c>
      <c r="C27" s="127"/>
      <c r="D27" s="128" t="s">
        <v>530</v>
      </c>
      <c r="E27" s="129">
        <f t="shared" si="0"/>
        <v>2</v>
      </c>
      <c r="F27" s="129">
        <v>0</v>
      </c>
      <c r="G27" s="129"/>
      <c r="H27" s="129">
        <v>2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</row>
    <row r="28" spans="1:17">
      <c r="A28" s="130">
        <f t="shared" si="1"/>
        <v>22</v>
      </c>
      <c r="B28" s="3" t="s">
        <v>1926</v>
      </c>
      <c r="C28" s="127"/>
      <c r="D28" s="128" t="s">
        <v>530</v>
      </c>
      <c r="E28" s="129">
        <f t="shared" si="0"/>
        <v>2</v>
      </c>
      <c r="F28" s="129"/>
      <c r="G28" s="129"/>
      <c r="H28" s="129"/>
      <c r="I28" s="129">
        <v>2</v>
      </c>
      <c r="J28" s="129"/>
      <c r="K28" s="129"/>
      <c r="L28" s="129"/>
      <c r="M28" s="129"/>
      <c r="N28" s="129"/>
      <c r="O28" s="129"/>
      <c r="P28" s="129"/>
      <c r="Q28" s="129"/>
    </row>
    <row r="29" spans="1:17">
      <c r="A29" s="130">
        <f t="shared" si="1"/>
        <v>23</v>
      </c>
      <c r="B29" s="3" t="s">
        <v>1927</v>
      </c>
      <c r="C29" s="127"/>
      <c r="D29" s="128" t="s">
        <v>530</v>
      </c>
      <c r="E29" s="129">
        <f t="shared" si="0"/>
        <v>2</v>
      </c>
      <c r="F29" s="129"/>
      <c r="G29" s="129"/>
      <c r="H29" s="129">
        <v>2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>
      <c r="A30" s="130">
        <f t="shared" si="1"/>
        <v>24</v>
      </c>
      <c r="B30" s="3" t="s">
        <v>1928</v>
      </c>
      <c r="C30" s="127"/>
      <c r="D30" s="128" t="s">
        <v>530</v>
      </c>
      <c r="E30" s="129">
        <f t="shared" si="0"/>
        <v>2</v>
      </c>
      <c r="F30" s="129"/>
      <c r="G30" s="129">
        <v>2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>
      <c r="A31" s="130">
        <f t="shared" si="1"/>
        <v>25</v>
      </c>
      <c r="B31" s="159" t="s">
        <v>354</v>
      </c>
      <c r="C31" s="127"/>
      <c r="D31" s="128" t="s">
        <v>545</v>
      </c>
      <c r="E31" s="129">
        <f t="shared" si="0"/>
        <v>6</v>
      </c>
      <c r="F31" s="129">
        <v>0</v>
      </c>
      <c r="G31" s="129">
        <v>4</v>
      </c>
      <c r="H31" s="129">
        <v>2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</row>
    <row r="32" spans="1:17" ht="12.75" customHeight="1">
      <c r="A32" s="130">
        <f t="shared" si="1"/>
        <v>26</v>
      </c>
      <c r="B32" s="159" t="s">
        <v>355</v>
      </c>
      <c r="C32" s="127"/>
      <c r="D32" s="128" t="s">
        <v>545</v>
      </c>
      <c r="E32" s="129">
        <f t="shared" si="0"/>
        <v>6</v>
      </c>
      <c r="F32" s="129">
        <v>0</v>
      </c>
      <c r="G32" s="129">
        <v>4</v>
      </c>
      <c r="H32" s="129">
        <v>2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</row>
    <row r="33" spans="1:17" ht="12.75" customHeight="1">
      <c r="A33" s="130">
        <f t="shared" si="1"/>
        <v>27</v>
      </c>
      <c r="B33" s="176" t="s">
        <v>356</v>
      </c>
      <c r="C33" s="173"/>
      <c r="D33" s="137" t="s">
        <v>545</v>
      </c>
      <c r="E33" s="129">
        <f t="shared" si="0"/>
        <v>4</v>
      </c>
      <c r="F33" s="138">
        <v>0</v>
      </c>
      <c r="G33" s="138">
        <v>4</v>
      </c>
      <c r="H33" s="138"/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</row>
    <row r="34" spans="1:17" ht="28.5" customHeight="1">
      <c r="A34" s="442" t="s">
        <v>529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</row>
    <row r="35" spans="1:17" ht="28.5" customHeight="1">
      <c r="A35" s="19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28.5" customHeight="1">
      <c r="A36" s="33" t="s">
        <v>511</v>
      </c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51" customHeight="1">
      <c r="A37" s="427" t="s">
        <v>504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</row>
    <row r="38" spans="1:17" ht="28.5" customHeight="1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28.5" customHeight="1">
      <c r="A39" s="33" t="s">
        <v>515</v>
      </c>
      <c r="B39" s="27"/>
      <c r="C39" s="27"/>
      <c r="D39" s="2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8.75">
      <c r="A40" s="27"/>
      <c r="B40" s="422" t="s">
        <v>485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</row>
    <row r="41" spans="1:17" ht="18.75">
      <c r="A41" s="27"/>
      <c r="B41" s="426" t="s">
        <v>508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</row>
    <row r="42" spans="1:17" ht="18.75">
      <c r="A42" s="27"/>
      <c r="B42" s="35"/>
      <c r="C42" s="3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8.75">
      <c r="A43" s="33" t="s">
        <v>512</v>
      </c>
      <c r="B43" s="27"/>
      <c r="C43" s="27"/>
      <c r="D43" s="2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8.75">
      <c r="A44" s="27"/>
      <c r="B44" s="27" t="s">
        <v>509</v>
      </c>
      <c r="C44" s="27"/>
      <c r="D44" s="2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8.75">
      <c r="A45" s="27"/>
      <c r="B45" s="27" t="s">
        <v>495</v>
      </c>
      <c r="C45" s="27"/>
      <c r="D45" s="27"/>
      <c r="E45" s="29"/>
      <c r="F45" s="29"/>
      <c r="G45" s="29"/>
      <c r="H45" s="29"/>
      <c r="I45" s="29"/>
      <c r="J45" s="38"/>
      <c r="K45" s="29"/>
      <c r="L45" s="29"/>
      <c r="M45" s="29"/>
      <c r="N45" s="29"/>
      <c r="O45" s="29"/>
      <c r="P45" s="29"/>
      <c r="Q45" s="29"/>
    </row>
    <row r="46" spans="1:17" ht="18.75">
      <c r="A46" s="27"/>
      <c r="B46" s="38" t="s">
        <v>510</v>
      </c>
      <c r="C46" s="29"/>
      <c r="D46" s="29"/>
      <c r="E46" s="29"/>
      <c r="F46" s="29"/>
      <c r="G46" s="29"/>
      <c r="H46" s="29"/>
      <c r="I46" s="29"/>
      <c r="J46" s="27"/>
      <c r="K46" s="27"/>
      <c r="L46" s="27"/>
      <c r="M46" s="27"/>
      <c r="N46" s="27"/>
      <c r="O46" s="29"/>
      <c r="P46" s="29"/>
      <c r="Q46" s="29"/>
    </row>
    <row r="47" spans="1:17" ht="18.75">
      <c r="A47" s="27"/>
      <c r="B47" s="27"/>
      <c r="C47" s="27"/>
      <c r="D47" s="27"/>
      <c r="E47" s="29"/>
      <c r="F47" s="29"/>
      <c r="G47" s="29"/>
      <c r="H47" s="29"/>
      <c r="I47" s="29"/>
      <c r="J47" s="38"/>
      <c r="K47" s="29"/>
      <c r="L47" s="29"/>
      <c r="M47" s="29"/>
      <c r="N47" s="29"/>
      <c r="O47" s="29"/>
      <c r="P47" s="29"/>
      <c r="Q47" s="29"/>
    </row>
    <row r="48" spans="1:17" ht="18.75">
      <c r="A48" s="33" t="s">
        <v>513</v>
      </c>
      <c r="B48" s="27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8.75">
      <c r="A49" s="27"/>
      <c r="B49" s="422" t="s">
        <v>507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</row>
    <row r="50" spans="1:17" ht="18.75">
      <c r="A50" s="27"/>
      <c r="B50" s="27"/>
      <c r="C50" s="27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8.75">
      <c r="A51" s="33" t="s">
        <v>514</v>
      </c>
      <c r="B51" s="27"/>
      <c r="C51" s="27"/>
      <c r="D51" s="2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8.75">
      <c r="A52" s="27"/>
      <c r="B52" s="27" t="s">
        <v>492</v>
      </c>
      <c r="C52" s="27"/>
      <c r="D52" s="2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8.75">
      <c r="A53" s="27"/>
      <c r="B53" s="27" t="s">
        <v>494</v>
      </c>
      <c r="C53" s="27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8.75">
      <c r="A54" s="27"/>
      <c r="B54" s="27" t="s">
        <v>493</v>
      </c>
      <c r="C54" s="27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.75">
      <c r="A55" s="27"/>
      <c r="B55" s="27"/>
      <c r="C55" s="27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.75">
      <c r="A56" s="27"/>
      <c r="B56" s="27"/>
      <c r="C56" s="27"/>
      <c r="D56" s="2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8.75">
      <c r="A58" s="5"/>
      <c r="B58" s="5"/>
      <c r="C58" s="5"/>
      <c r="D58" s="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8.75">
      <c r="A59" s="5"/>
      <c r="B59" s="5"/>
      <c r="C59" s="5"/>
      <c r="D59" s="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8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8.75">
      <c r="A61" s="5"/>
      <c r="B61" s="5"/>
      <c r="C61" s="5"/>
      <c r="D61" s="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5"/>
      <c r="B62" s="5"/>
      <c r="C62" s="5"/>
      <c r="D62" s="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8.75">
      <c r="A63" s="5"/>
      <c r="B63" s="5"/>
      <c r="C63" s="5"/>
      <c r="D63" s="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</sheetData>
  <mergeCells count="16">
    <mergeCell ref="B41:Q41"/>
    <mergeCell ref="B49:Q49"/>
    <mergeCell ref="A37:Q37"/>
    <mergeCell ref="B40:Q40"/>
    <mergeCell ref="A2:Q2"/>
    <mergeCell ref="A3:Q3"/>
    <mergeCell ref="A34:Q34"/>
    <mergeCell ref="A5:A6"/>
    <mergeCell ref="B5:B6"/>
    <mergeCell ref="C5:C6"/>
    <mergeCell ref="D5:D6"/>
    <mergeCell ref="F5:H5"/>
    <mergeCell ref="I5:K5"/>
    <mergeCell ref="L5:N5"/>
    <mergeCell ref="O5:Q5"/>
    <mergeCell ref="E5:E6"/>
  </mergeCells>
  <phoneticPr fontId="14" type="noConversion"/>
  <pageMargins left="0.70866141732283472" right="0.70866141732283472" top="0.31" bottom="0.28999999999999998" header="0.31496062992125984" footer="0.31496062992125984"/>
  <pageSetup paperSize="9" scale="80" fitToHeight="2" orientation="landscape" verticalDpi="300" r:id="rId1"/>
  <ignoredErrors>
    <ignoredError sqref="E26:E27 E7:E21 E22:E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S49"/>
  <sheetViews>
    <sheetView view="pageBreakPreview" zoomScale="85" zoomScaleNormal="70" zoomScaleSheetLayoutView="85" workbookViewId="0">
      <pane ySplit="6" topLeftCell="A7" activePane="bottomLeft" state="frozen"/>
      <selection pane="bottomLeft" activeCell="T23" sqref="T23"/>
    </sheetView>
  </sheetViews>
  <sheetFormatPr defaultRowHeight="12.75"/>
  <cols>
    <col min="1" max="1" width="5.7109375" style="18" customWidth="1"/>
    <col min="2" max="2" width="37.7109375" style="1" customWidth="1"/>
    <col min="3" max="3" width="14.42578125" style="1" bestFit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21" customHeight="1">
      <c r="A2" s="433" t="s">
        <v>1948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</row>
    <row r="3" spans="1:19" s="5" customFormat="1" ht="20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9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9" ht="51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9" s="320" customFormat="1">
      <c r="A7" s="316">
        <v>1</v>
      </c>
      <c r="B7" s="317" t="s">
        <v>1772</v>
      </c>
      <c r="C7" s="316"/>
      <c r="D7" s="318" t="s">
        <v>530</v>
      </c>
      <c r="E7" s="319">
        <f>SUM(F7:Q7)</f>
        <v>3</v>
      </c>
      <c r="F7" s="316"/>
      <c r="G7" s="316"/>
      <c r="H7" s="316">
        <v>1</v>
      </c>
      <c r="I7" s="316"/>
      <c r="J7" s="316"/>
      <c r="K7" s="316">
        <v>1</v>
      </c>
      <c r="L7" s="316"/>
      <c r="M7" s="316"/>
      <c r="N7" s="316"/>
      <c r="O7" s="316"/>
      <c r="P7" s="316">
        <v>1</v>
      </c>
      <c r="Q7" s="316"/>
    </row>
    <row r="8" spans="1:19" s="320" customFormat="1">
      <c r="A8" s="316">
        <v>2</v>
      </c>
      <c r="B8" s="317" t="s">
        <v>1773</v>
      </c>
      <c r="C8" s="316"/>
      <c r="D8" s="318" t="s">
        <v>530</v>
      </c>
      <c r="E8" s="319">
        <f t="shared" ref="E8:E14" si="0">SUM(F8:Q8)</f>
        <v>4</v>
      </c>
      <c r="F8" s="316"/>
      <c r="G8" s="316"/>
      <c r="H8" s="316">
        <v>1</v>
      </c>
      <c r="I8" s="316"/>
      <c r="J8" s="316"/>
      <c r="K8" s="316">
        <v>1</v>
      </c>
      <c r="L8" s="316"/>
      <c r="M8" s="316"/>
      <c r="N8" s="316">
        <v>1</v>
      </c>
      <c r="O8" s="316"/>
      <c r="P8" s="316"/>
      <c r="Q8" s="316">
        <v>1</v>
      </c>
    </row>
    <row r="9" spans="1:19" s="320" customFormat="1">
      <c r="A9" s="316">
        <v>3</v>
      </c>
      <c r="B9" s="317" t="s">
        <v>1774</v>
      </c>
      <c r="C9" s="316"/>
      <c r="D9" s="318" t="s">
        <v>530</v>
      </c>
      <c r="E9" s="319">
        <f t="shared" si="0"/>
        <v>3</v>
      </c>
      <c r="F9" s="316">
        <v>1</v>
      </c>
      <c r="G9" s="316"/>
      <c r="H9" s="316"/>
      <c r="I9" s="316">
        <v>1</v>
      </c>
      <c r="J9" s="316"/>
      <c r="K9" s="316"/>
      <c r="L9" s="316"/>
      <c r="M9" s="316">
        <v>1</v>
      </c>
      <c r="N9" s="316"/>
      <c r="O9" s="316"/>
      <c r="P9" s="316"/>
      <c r="Q9" s="316"/>
    </row>
    <row r="10" spans="1:19" s="320" customFormat="1">
      <c r="A10" s="316">
        <v>4</v>
      </c>
      <c r="B10" s="317" t="s">
        <v>1775</v>
      </c>
      <c r="C10" s="316"/>
      <c r="D10" s="318" t="s">
        <v>530</v>
      </c>
      <c r="E10" s="319">
        <f t="shared" si="0"/>
        <v>3</v>
      </c>
      <c r="F10" s="316"/>
      <c r="G10" s="316"/>
      <c r="H10" s="316"/>
      <c r="I10" s="316"/>
      <c r="J10" s="316"/>
      <c r="K10" s="316"/>
      <c r="L10" s="316"/>
      <c r="M10" s="316"/>
      <c r="N10" s="316"/>
      <c r="O10" s="316">
        <v>2</v>
      </c>
      <c r="P10" s="316"/>
      <c r="Q10" s="316">
        <v>1</v>
      </c>
    </row>
    <row r="11" spans="1:19" s="320" customFormat="1">
      <c r="A11" s="316">
        <v>5</v>
      </c>
      <c r="B11" s="317" t="s">
        <v>1776</v>
      </c>
      <c r="C11" s="316"/>
      <c r="D11" s="318" t="s">
        <v>530</v>
      </c>
      <c r="E11" s="319">
        <f t="shared" si="0"/>
        <v>2</v>
      </c>
      <c r="F11" s="316"/>
      <c r="G11" s="316"/>
      <c r="H11" s="316">
        <v>1</v>
      </c>
      <c r="I11" s="316"/>
      <c r="J11" s="316"/>
      <c r="K11" s="316"/>
      <c r="L11" s="316">
        <v>1</v>
      </c>
      <c r="M11" s="316"/>
      <c r="N11" s="316"/>
      <c r="O11" s="316"/>
      <c r="P11" s="316"/>
      <c r="Q11" s="316"/>
    </row>
    <row r="12" spans="1:19" s="320" customFormat="1">
      <c r="A12" s="316">
        <v>6</v>
      </c>
      <c r="B12" s="317" t="s">
        <v>1777</v>
      </c>
      <c r="C12" s="316"/>
      <c r="D12" s="318" t="s">
        <v>530</v>
      </c>
      <c r="E12" s="319">
        <f t="shared" si="0"/>
        <v>1</v>
      </c>
      <c r="F12" s="316"/>
      <c r="G12" s="316"/>
      <c r="H12" s="316"/>
      <c r="I12" s="316"/>
      <c r="J12" s="316">
        <v>1</v>
      </c>
      <c r="K12" s="316"/>
      <c r="L12" s="316"/>
      <c r="M12" s="316"/>
      <c r="N12" s="316"/>
      <c r="O12" s="316"/>
      <c r="P12" s="316"/>
      <c r="Q12" s="316"/>
    </row>
    <row r="13" spans="1:19" s="320" customFormat="1">
      <c r="A13" s="316">
        <v>7</v>
      </c>
      <c r="B13" s="317" t="s">
        <v>1778</v>
      </c>
      <c r="C13" s="316"/>
      <c r="D13" s="318" t="s">
        <v>530</v>
      </c>
      <c r="E13" s="319">
        <f t="shared" si="0"/>
        <v>1</v>
      </c>
      <c r="F13" s="316">
        <v>1</v>
      </c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</row>
    <row r="14" spans="1:19" s="320" customFormat="1">
      <c r="A14" s="316">
        <v>8</v>
      </c>
      <c r="B14" s="317" t="s">
        <v>1779</v>
      </c>
      <c r="C14" s="316"/>
      <c r="D14" s="318" t="s">
        <v>530</v>
      </c>
      <c r="E14" s="319">
        <f t="shared" si="0"/>
        <v>2</v>
      </c>
      <c r="F14" s="316"/>
      <c r="G14" s="316"/>
      <c r="H14" s="316"/>
      <c r="I14" s="316"/>
      <c r="J14" s="316"/>
      <c r="K14" s="316"/>
      <c r="L14" s="316"/>
      <c r="M14" s="316"/>
      <c r="N14" s="316">
        <v>1</v>
      </c>
      <c r="O14" s="316"/>
      <c r="P14" s="316"/>
      <c r="Q14" s="316">
        <v>1</v>
      </c>
    </row>
    <row r="15" spans="1:19" s="147" customFormat="1" ht="16.5" customHeight="1">
      <c r="A15" s="444" t="s">
        <v>175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</row>
    <row r="16" spans="1:19" ht="15.75">
      <c r="A16" s="19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8.75">
      <c r="A17" s="33" t="s">
        <v>511</v>
      </c>
      <c r="B17" s="27"/>
      <c r="C17" s="27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8.75">
      <c r="A18" s="427" t="s">
        <v>504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</row>
    <row r="19" spans="1:17" ht="18.75">
      <c r="A19" s="35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8.75">
      <c r="A20" s="33" t="s">
        <v>515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8.75">
      <c r="A21" s="27"/>
      <c r="B21" s="422" t="s">
        <v>485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</row>
    <row r="22" spans="1:17" s="5" customFormat="1" ht="18.75" customHeight="1">
      <c r="A22" s="27"/>
      <c r="B22" s="426" t="s">
        <v>508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</row>
    <row r="23" spans="1:17" s="5" customFormat="1" ht="55.5" customHeight="1">
      <c r="A23" s="27"/>
      <c r="B23" s="35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5" customFormat="1" ht="18.75">
      <c r="A24" s="33" t="s">
        <v>512</v>
      </c>
      <c r="B24" s="27"/>
      <c r="C24" s="27"/>
      <c r="D24" s="2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5" customFormat="1" ht="18.75">
      <c r="A25" s="27"/>
      <c r="B25" s="27" t="s">
        <v>509</v>
      </c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5" customFormat="1" ht="33.75" customHeight="1">
      <c r="A26" s="27"/>
      <c r="B26" s="27" t="s">
        <v>495</v>
      </c>
      <c r="C26" s="27"/>
      <c r="D26" s="27"/>
      <c r="E26" s="29"/>
      <c r="F26" s="29"/>
      <c r="G26" s="29"/>
      <c r="H26" s="29"/>
      <c r="I26" s="29"/>
      <c r="J26" s="38"/>
      <c r="K26" s="29"/>
      <c r="L26" s="29"/>
      <c r="M26" s="29"/>
      <c r="N26" s="29"/>
      <c r="O26" s="29"/>
      <c r="P26" s="29"/>
      <c r="Q26" s="29"/>
    </row>
    <row r="27" spans="1:17" s="5" customFormat="1" ht="39.75" customHeight="1">
      <c r="A27" s="27"/>
      <c r="B27" s="38" t="s">
        <v>510</v>
      </c>
      <c r="C27" s="29"/>
      <c r="D27" s="29"/>
      <c r="E27" s="29"/>
      <c r="F27" s="29"/>
      <c r="G27" s="29"/>
      <c r="H27" s="29"/>
      <c r="I27" s="29"/>
      <c r="J27" s="27"/>
      <c r="K27" s="27"/>
      <c r="L27" s="27"/>
      <c r="M27" s="27"/>
      <c r="N27" s="27"/>
      <c r="O27" s="29"/>
      <c r="P27" s="29"/>
      <c r="Q27" s="29"/>
    </row>
    <row r="28" spans="1:17" s="5" customFormat="1" ht="18.75">
      <c r="A28" s="27"/>
      <c r="B28" s="27"/>
      <c r="C28" s="27"/>
      <c r="D28" s="27"/>
      <c r="E28" s="29"/>
      <c r="F28" s="29"/>
      <c r="G28" s="29"/>
      <c r="H28" s="29"/>
      <c r="I28" s="29"/>
      <c r="J28" s="38"/>
      <c r="K28" s="29"/>
      <c r="L28" s="29"/>
      <c r="M28" s="29"/>
      <c r="N28" s="29"/>
      <c r="O28" s="29"/>
      <c r="P28" s="29"/>
      <c r="Q28" s="29"/>
    </row>
    <row r="29" spans="1:17" s="5" customFormat="1" ht="18.75">
      <c r="A29" s="33" t="s">
        <v>513</v>
      </c>
      <c r="B29" s="27"/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18.75">
      <c r="A30" s="27"/>
      <c r="B30" s="422" t="s">
        <v>507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</row>
    <row r="31" spans="1:17" s="5" customFormat="1" ht="24" customHeight="1">
      <c r="A31" s="27"/>
      <c r="B31" s="27"/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33" t="s">
        <v>514</v>
      </c>
      <c r="B32" s="27"/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8.75">
      <c r="A33" s="27"/>
      <c r="B33" s="27" t="s">
        <v>492</v>
      </c>
      <c r="C33" s="27"/>
      <c r="D33" s="2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18.75">
      <c r="A34" s="27"/>
      <c r="B34" s="27" t="s">
        <v>494</v>
      </c>
      <c r="C34" s="27"/>
      <c r="D34" s="2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38.25" customHeight="1">
      <c r="A35" s="27"/>
      <c r="B35" s="27" t="s">
        <v>493</v>
      </c>
      <c r="C35" s="27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18.75">
      <c r="A36" s="27"/>
      <c r="B36" s="27"/>
      <c r="C36" s="27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s="5" customFormat="1" ht="18.75">
      <c r="A37" s="27"/>
      <c r="B37" s="27"/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5" customFormat="1" ht="18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5" customFormat="1" ht="18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5" customFormat="1" ht="18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5" customFormat="1" ht="18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5" customFormat="1" ht="18.7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5" customFormat="1" ht="18.7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5" customFormat="1" ht="18.75">
      <c r="A45" s="18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5" customFormat="1" ht="18.75">
      <c r="A46" s="18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5" customFormat="1" ht="18.75">
      <c r="A47" s="18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5" customFormat="1" ht="18.75">
      <c r="A48" s="18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s="5" customFormat="1" ht="18.75">
      <c r="A49" s="18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mergeCells count="16">
    <mergeCell ref="A15:Q15"/>
    <mergeCell ref="B30:Q30"/>
    <mergeCell ref="A18:Q18"/>
    <mergeCell ref="B21:Q21"/>
    <mergeCell ref="B22:Q22"/>
    <mergeCell ref="A2:Q2"/>
    <mergeCell ref="A3:Q3"/>
    <mergeCell ref="A5:A6"/>
    <mergeCell ref="B5:B6"/>
    <mergeCell ref="C5:C6"/>
    <mergeCell ref="E5:E6"/>
    <mergeCell ref="F5:H5"/>
    <mergeCell ref="I5:K5"/>
    <mergeCell ref="L5:N5"/>
    <mergeCell ref="O5:Q5"/>
    <mergeCell ref="D5:D6"/>
  </mergeCells>
  <phoneticPr fontId="14" type="noConversion"/>
  <pageMargins left="0.74803149606299213" right="0.74803149606299213" top="0.52" bottom="0.5" header="0.51181102362204722" footer="0.51181102362204722"/>
  <pageSetup paperSize="9" scale="6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Q104"/>
  <sheetViews>
    <sheetView view="pageBreakPreview" zoomScale="70" zoomScaleNormal="70" zoomScaleSheetLayoutView="70" workbookViewId="0">
      <pane ySplit="6" topLeftCell="A7" activePane="bottomLeft" state="frozen"/>
      <selection activeCell="C1" sqref="C1"/>
      <selection pane="bottomLeft" activeCell="C4" sqref="C4"/>
    </sheetView>
  </sheetViews>
  <sheetFormatPr defaultRowHeight="12.75"/>
  <cols>
    <col min="1" max="1" width="8.140625" style="18" customWidth="1"/>
    <col min="2" max="2" width="48.85546875" style="1" customWidth="1"/>
    <col min="3" max="3" width="23.140625" style="228" customWidth="1"/>
    <col min="4" max="4" width="9.28515625" style="1" bestFit="1" customWidth="1"/>
    <col min="5" max="5" width="8.28515625" style="2" customWidth="1"/>
    <col min="6" max="17" width="6.85546875" style="2" customWidth="1"/>
    <col min="18" max="16384" width="9.140625" style="1"/>
  </cols>
  <sheetData>
    <row r="1" spans="1:17" s="8" customFormat="1" ht="15" customHeight="1">
      <c r="A1" s="16"/>
      <c r="B1" s="6"/>
      <c r="C1" s="22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2.5" customHeight="1">
      <c r="A2" s="433" t="s">
        <v>1949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7"/>
      <c r="C4" s="2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31.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56.2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>
      <c r="A7" s="174">
        <v>1</v>
      </c>
      <c r="B7" s="121" t="s">
        <v>1674</v>
      </c>
      <c r="C7" s="268" t="s">
        <v>593</v>
      </c>
      <c r="D7" s="123" t="s">
        <v>594</v>
      </c>
      <c r="E7" s="124">
        <f t="shared" ref="E7:E13" si="0">SUM(F7:Q7)</f>
        <v>130</v>
      </c>
      <c r="F7" s="124"/>
      <c r="G7" s="124"/>
      <c r="H7" s="124"/>
      <c r="I7" s="124">
        <v>100</v>
      </c>
      <c r="J7" s="124"/>
      <c r="K7" s="124"/>
      <c r="L7" s="124"/>
      <c r="M7" s="124">
        <v>30</v>
      </c>
      <c r="N7" s="124"/>
      <c r="O7" s="124"/>
      <c r="P7" s="124"/>
      <c r="Q7" s="124"/>
    </row>
    <row r="8" spans="1:17">
      <c r="A8" s="130">
        <v>2</v>
      </c>
      <c r="B8" s="126" t="s">
        <v>1681</v>
      </c>
      <c r="C8" s="269" t="s">
        <v>1692</v>
      </c>
      <c r="D8" s="270" t="s">
        <v>530</v>
      </c>
      <c r="E8" s="271">
        <f t="shared" si="0"/>
        <v>21</v>
      </c>
      <c r="F8" s="270">
        <v>9</v>
      </c>
      <c r="G8" s="270"/>
      <c r="H8" s="270"/>
      <c r="I8" s="270"/>
      <c r="J8" s="270">
        <v>5</v>
      </c>
      <c r="K8" s="270"/>
      <c r="L8" s="270">
        <v>5</v>
      </c>
      <c r="M8" s="270"/>
      <c r="N8" s="270">
        <v>1</v>
      </c>
      <c r="O8" s="270">
        <v>1</v>
      </c>
      <c r="P8" s="270"/>
      <c r="Q8" s="270"/>
    </row>
    <row r="9" spans="1:17" s="118" customFormat="1">
      <c r="A9" s="133">
        <v>3</v>
      </c>
      <c r="B9" s="126" t="s">
        <v>1693</v>
      </c>
      <c r="C9" s="212" t="s">
        <v>1694</v>
      </c>
      <c r="D9" s="270" t="s">
        <v>591</v>
      </c>
      <c r="E9" s="270">
        <f t="shared" si="0"/>
        <v>124</v>
      </c>
      <c r="F9" s="270">
        <v>2</v>
      </c>
      <c r="G9" s="270">
        <v>2</v>
      </c>
      <c r="H9" s="270">
        <v>45</v>
      </c>
      <c r="I9" s="270">
        <v>51</v>
      </c>
      <c r="J9" s="270">
        <v>2</v>
      </c>
      <c r="K9" s="270">
        <v>2</v>
      </c>
      <c r="L9" s="270"/>
      <c r="M9" s="270">
        <v>1</v>
      </c>
      <c r="N9" s="270">
        <v>1</v>
      </c>
      <c r="O9" s="270">
        <v>9</v>
      </c>
      <c r="P9" s="270"/>
      <c r="Q9" s="270">
        <v>9</v>
      </c>
    </row>
    <row r="10" spans="1:17">
      <c r="A10" s="130">
        <v>4</v>
      </c>
      <c r="B10" s="272" t="s">
        <v>1696</v>
      </c>
      <c r="C10" s="273" t="s">
        <v>1695</v>
      </c>
      <c r="D10" s="131" t="s">
        <v>591</v>
      </c>
      <c r="E10" s="270">
        <f t="shared" si="0"/>
        <v>44</v>
      </c>
      <c r="F10" s="131">
        <v>6</v>
      </c>
      <c r="G10" s="131">
        <v>6</v>
      </c>
      <c r="H10" s="131"/>
      <c r="I10" s="131">
        <v>6</v>
      </c>
      <c r="J10" s="131"/>
      <c r="K10" s="131"/>
      <c r="L10" s="131">
        <v>6</v>
      </c>
      <c r="M10" s="131">
        <v>8</v>
      </c>
      <c r="N10" s="131"/>
      <c r="O10" s="131">
        <v>6</v>
      </c>
      <c r="P10" s="131"/>
      <c r="Q10" s="131">
        <v>6</v>
      </c>
    </row>
    <row r="11" spans="1:17">
      <c r="A11" s="133">
        <v>5</v>
      </c>
      <c r="B11" s="132" t="s">
        <v>1697</v>
      </c>
      <c r="C11" s="273"/>
      <c r="D11" s="131" t="s">
        <v>591</v>
      </c>
      <c r="E11" s="133">
        <f t="shared" si="0"/>
        <v>1</v>
      </c>
      <c r="F11" s="131"/>
      <c r="G11" s="131"/>
      <c r="H11" s="131"/>
      <c r="I11" s="131">
        <v>1</v>
      </c>
      <c r="J11" s="131"/>
      <c r="K11" s="131"/>
      <c r="L11" s="131"/>
      <c r="M11" s="131"/>
      <c r="N11" s="131"/>
      <c r="O11" s="131"/>
      <c r="P11" s="131"/>
      <c r="Q11" s="131"/>
    </row>
    <row r="12" spans="1:17">
      <c r="A12" s="130">
        <v>6</v>
      </c>
      <c r="B12" s="126" t="s">
        <v>1665</v>
      </c>
      <c r="C12" s="273"/>
      <c r="D12" s="128" t="s">
        <v>530</v>
      </c>
      <c r="E12" s="129">
        <f t="shared" si="0"/>
        <v>2</v>
      </c>
      <c r="F12" s="129"/>
      <c r="G12" s="129">
        <v>2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7">
      <c r="A13" s="133">
        <v>7</v>
      </c>
      <c r="B13" s="274" t="s">
        <v>1680</v>
      </c>
      <c r="C13" s="273"/>
      <c r="D13" s="128" t="s">
        <v>530</v>
      </c>
      <c r="E13" s="129">
        <f t="shared" si="0"/>
        <v>38</v>
      </c>
      <c r="F13" s="129">
        <v>3</v>
      </c>
      <c r="G13" s="129">
        <v>2</v>
      </c>
      <c r="H13" s="129">
        <v>2</v>
      </c>
      <c r="I13" s="129">
        <v>2</v>
      </c>
      <c r="J13" s="129">
        <v>2</v>
      </c>
      <c r="K13" s="129">
        <v>11</v>
      </c>
      <c r="L13" s="129">
        <v>2</v>
      </c>
      <c r="M13" s="129">
        <v>2</v>
      </c>
      <c r="N13" s="129">
        <v>5</v>
      </c>
      <c r="O13" s="129">
        <v>3</v>
      </c>
      <c r="P13" s="129">
        <v>2</v>
      </c>
      <c r="Q13" s="129">
        <v>2</v>
      </c>
    </row>
    <row r="14" spans="1:17">
      <c r="A14" s="133">
        <v>8</v>
      </c>
      <c r="B14" s="275" t="s">
        <v>1703</v>
      </c>
      <c r="C14" s="273" t="s">
        <v>1698</v>
      </c>
      <c r="D14" s="131" t="s">
        <v>594</v>
      </c>
      <c r="E14" s="129">
        <f t="shared" ref="E14:E22" si="1">SUM(F14:Q14)</f>
        <v>39</v>
      </c>
      <c r="F14" s="131">
        <v>8</v>
      </c>
      <c r="G14" s="131"/>
      <c r="H14" s="131"/>
      <c r="I14" s="131"/>
      <c r="J14" s="131">
        <v>1</v>
      </c>
      <c r="K14" s="131">
        <v>1</v>
      </c>
      <c r="L14" s="131"/>
      <c r="M14" s="131"/>
      <c r="N14" s="131"/>
      <c r="O14" s="131">
        <v>3</v>
      </c>
      <c r="P14" s="131">
        <v>5</v>
      </c>
      <c r="Q14" s="131">
        <v>21</v>
      </c>
    </row>
    <row r="15" spans="1:17">
      <c r="A15" s="130">
        <v>9</v>
      </c>
      <c r="B15" s="126" t="s">
        <v>1699</v>
      </c>
      <c r="C15" s="273"/>
      <c r="D15" s="131" t="s">
        <v>530</v>
      </c>
      <c r="E15" s="129">
        <f t="shared" si="1"/>
        <v>25</v>
      </c>
      <c r="F15" s="131"/>
      <c r="G15" s="131"/>
      <c r="H15" s="131">
        <v>25</v>
      </c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>
      <c r="A16" s="133">
        <v>10</v>
      </c>
      <c r="B16" s="126" t="s">
        <v>1932</v>
      </c>
      <c r="C16" s="273" t="s">
        <v>1933</v>
      </c>
      <c r="D16" s="128" t="s">
        <v>530</v>
      </c>
      <c r="E16" s="129">
        <f t="shared" si="1"/>
        <v>25</v>
      </c>
      <c r="F16" s="131">
        <v>3</v>
      </c>
      <c r="G16" s="131">
        <v>2</v>
      </c>
      <c r="H16" s="131">
        <v>2</v>
      </c>
      <c r="I16" s="131">
        <v>2</v>
      </c>
      <c r="J16" s="131">
        <v>2</v>
      </c>
      <c r="K16" s="131">
        <v>2</v>
      </c>
      <c r="L16" s="131">
        <v>2</v>
      </c>
      <c r="M16" s="131">
        <v>2</v>
      </c>
      <c r="N16" s="131">
        <v>2</v>
      </c>
      <c r="O16" s="131">
        <v>2</v>
      </c>
      <c r="P16" s="131">
        <v>2</v>
      </c>
      <c r="Q16" s="131">
        <v>2</v>
      </c>
    </row>
    <row r="17" spans="1:17">
      <c r="A17" s="130">
        <v>11</v>
      </c>
      <c r="B17" s="126" t="s">
        <v>1934</v>
      </c>
      <c r="C17" s="273" t="s">
        <v>1933</v>
      </c>
      <c r="D17" s="128" t="s">
        <v>530</v>
      </c>
      <c r="E17" s="129">
        <f t="shared" si="1"/>
        <v>12</v>
      </c>
      <c r="F17" s="131">
        <v>1</v>
      </c>
      <c r="G17" s="131">
        <v>1</v>
      </c>
      <c r="H17" s="131">
        <v>1</v>
      </c>
      <c r="I17" s="131">
        <v>1</v>
      </c>
      <c r="J17" s="131">
        <v>1</v>
      </c>
      <c r="K17" s="131">
        <v>1</v>
      </c>
      <c r="L17" s="131">
        <v>1</v>
      </c>
      <c r="M17" s="131">
        <v>1</v>
      </c>
      <c r="N17" s="131">
        <v>1</v>
      </c>
      <c r="O17" s="131">
        <v>1</v>
      </c>
      <c r="P17" s="131">
        <v>1</v>
      </c>
      <c r="Q17" s="131">
        <v>1</v>
      </c>
    </row>
    <row r="18" spans="1:17">
      <c r="A18" s="133">
        <v>12</v>
      </c>
      <c r="B18" s="126" t="s">
        <v>592</v>
      </c>
      <c r="C18" s="273"/>
      <c r="D18" s="271" t="s">
        <v>594</v>
      </c>
      <c r="E18" s="129">
        <f t="shared" si="1"/>
        <v>9</v>
      </c>
      <c r="F18" s="131">
        <v>1</v>
      </c>
      <c r="G18" s="131">
        <v>7</v>
      </c>
      <c r="H18" s="131">
        <v>1</v>
      </c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>
      <c r="A19" s="130">
        <v>13</v>
      </c>
      <c r="B19" s="126" t="s">
        <v>1690</v>
      </c>
      <c r="C19" s="273"/>
      <c r="D19" s="131" t="s">
        <v>530</v>
      </c>
      <c r="E19" s="129">
        <f t="shared" si="1"/>
        <v>43</v>
      </c>
      <c r="F19" s="131">
        <v>1</v>
      </c>
      <c r="G19" s="131"/>
      <c r="H19" s="131">
        <v>35</v>
      </c>
      <c r="I19" s="131"/>
      <c r="J19" s="131"/>
      <c r="K19" s="131"/>
      <c r="L19" s="131"/>
      <c r="M19" s="131">
        <v>7</v>
      </c>
      <c r="N19" s="131"/>
      <c r="O19" s="131"/>
      <c r="P19" s="131"/>
      <c r="Q19" s="131"/>
    </row>
    <row r="20" spans="1:17">
      <c r="A20" s="133">
        <v>14</v>
      </c>
      <c r="B20" s="278" t="s">
        <v>595</v>
      </c>
      <c r="C20" s="277"/>
      <c r="D20" s="271" t="s">
        <v>530</v>
      </c>
      <c r="E20" s="129">
        <f t="shared" si="1"/>
        <v>80</v>
      </c>
      <c r="F20" s="278"/>
      <c r="G20" s="278">
        <v>40</v>
      </c>
      <c r="H20" s="278"/>
      <c r="I20" s="278"/>
      <c r="J20" s="278"/>
      <c r="K20" s="278"/>
      <c r="L20" s="278">
        <v>40</v>
      </c>
      <c r="M20" s="278"/>
      <c r="N20" s="278"/>
      <c r="O20" s="278"/>
      <c r="P20" s="278"/>
      <c r="Q20" s="278"/>
    </row>
    <row r="21" spans="1:17">
      <c r="A21" s="130">
        <v>15</v>
      </c>
      <c r="B21" s="126" t="s">
        <v>1700</v>
      </c>
      <c r="C21" s="277"/>
      <c r="D21" s="271" t="s">
        <v>530</v>
      </c>
      <c r="E21" s="129">
        <f t="shared" si="1"/>
        <v>146</v>
      </c>
      <c r="F21" s="278">
        <v>9</v>
      </c>
      <c r="G21" s="278">
        <v>10</v>
      </c>
      <c r="H21" s="278">
        <v>12</v>
      </c>
      <c r="I21" s="278">
        <v>35</v>
      </c>
      <c r="J21" s="278">
        <v>8</v>
      </c>
      <c r="K21" s="278">
        <v>10</v>
      </c>
      <c r="L21" s="278">
        <v>8</v>
      </c>
      <c r="M21" s="278">
        <v>10</v>
      </c>
      <c r="N21" s="278">
        <v>8</v>
      </c>
      <c r="O21" s="278">
        <v>8</v>
      </c>
      <c r="P21" s="278">
        <v>20</v>
      </c>
      <c r="Q21" s="278">
        <v>8</v>
      </c>
    </row>
    <row r="22" spans="1:17">
      <c r="A22" s="133">
        <v>16</v>
      </c>
      <c r="B22" s="126" t="s">
        <v>1702</v>
      </c>
      <c r="C22" s="273" t="s">
        <v>1701</v>
      </c>
      <c r="D22" s="128" t="s">
        <v>530</v>
      </c>
      <c r="E22" s="129">
        <f t="shared" si="1"/>
        <v>8</v>
      </c>
      <c r="F22" s="129"/>
      <c r="G22" s="129">
        <v>4</v>
      </c>
      <c r="H22" s="129"/>
      <c r="I22" s="129"/>
      <c r="J22" s="129"/>
      <c r="K22" s="129"/>
      <c r="L22" s="129"/>
      <c r="M22" s="129">
        <v>4</v>
      </c>
      <c r="N22" s="129"/>
      <c r="O22" s="129"/>
      <c r="P22" s="129"/>
      <c r="Q22" s="129"/>
    </row>
    <row r="23" spans="1:17">
      <c r="A23" s="130">
        <v>17</v>
      </c>
      <c r="B23" s="126" t="s">
        <v>596</v>
      </c>
      <c r="C23" s="273" t="s">
        <v>593</v>
      </c>
      <c r="D23" s="128" t="s">
        <v>597</v>
      </c>
      <c r="E23" s="129">
        <v>-500</v>
      </c>
      <c r="F23" s="129">
        <v>100</v>
      </c>
      <c r="G23" s="129">
        <v>100</v>
      </c>
      <c r="H23" s="129">
        <v>100</v>
      </c>
      <c r="I23" s="129">
        <v>100</v>
      </c>
      <c r="J23" s="129">
        <v>100</v>
      </c>
      <c r="K23" s="129">
        <v>100</v>
      </c>
      <c r="L23" s="129">
        <v>100</v>
      </c>
      <c r="M23" s="129">
        <v>100</v>
      </c>
      <c r="N23" s="129">
        <v>100</v>
      </c>
      <c r="O23" s="129">
        <v>100</v>
      </c>
      <c r="P23" s="129">
        <v>100</v>
      </c>
      <c r="Q23" s="129">
        <v>100</v>
      </c>
    </row>
    <row r="24" spans="1:17">
      <c r="A24" s="133">
        <v>18</v>
      </c>
      <c r="B24" s="278" t="s">
        <v>598</v>
      </c>
      <c r="C24" s="277"/>
      <c r="D24" s="271" t="s">
        <v>599</v>
      </c>
      <c r="E24" s="129">
        <f t="shared" ref="E24:E59" si="2">SUM(F24:Q24)</f>
        <v>20</v>
      </c>
      <c r="F24" s="278"/>
      <c r="G24" s="278">
        <v>20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</row>
    <row r="25" spans="1:17">
      <c r="A25" s="174">
        <v>19</v>
      </c>
      <c r="B25" s="278" t="s">
        <v>1685</v>
      </c>
      <c r="C25" s="277"/>
      <c r="D25" s="271" t="s">
        <v>530</v>
      </c>
      <c r="E25" s="129">
        <f t="shared" si="2"/>
        <v>35</v>
      </c>
      <c r="F25" s="278"/>
      <c r="G25" s="278"/>
      <c r="H25" s="278">
        <v>35</v>
      </c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7">
      <c r="A26" s="130">
        <v>20</v>
      </c>
      <c r="B26" s="276" t="s">
        <v>1705</v>
      </c>
      <c r="C26" s="277" t="s">
        <v>1704</v>
      </c>
      <c r="D26" s="271" t="s">
        <v>530</v>
      </c>
      <c r="E26" s="129">
        <f t="shared" si="2"/>
        <v>59</v>
      </c>
      <c r="F26" s="278"/>
      <c r="G26" s="278">
        <v>1</v>
      </c>
      <c r="H26" s="278"/>
      <c r="I26" s="278">
        <v>56</v>
      </c>
      <c r="J26" s="278"/>
      <c r="K26" s="278"/>
      <c r="L26" s="278"/>
      <c r="M26" s="278">
        <v>2</v>
      </c>
      <c r="N26" s="278"/>
      <c r="O26" s="278"/>
      <c r="P26" s="278"/>
      <c r="Q26" s="278"/>
    </row>
    <row r="27" spans="1:17">
      <c r="A27" s="133">
        <v>21</v>
      </c>
      <c r="B27" s="126" t="s">
        <v>1707</v>
      </c>
      <c r="C27" s="273" t="s">
        <v>1706</v>
      </c>
      <c r="D27" s="128" t="s">
        <v>530</v>
      </c>
      <c r="E27" s="129">
        <f t="shared" si="2"/>
        <v>4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>
        <v>4</v>
      </c>
      <c r="P27" s="129"/>
      <c r="Q27" s="129"/>
    </row>
    <row r="28" spans="1:17">
      <c r="A28" s="130">
        <v>22</v>
      </c>
      <c r="B28" s="126" t="s">
        <v>1673</v>
      </c>
      <c r="C28" s="273"/>
      <c r="D28" s="128" t="s">
        <v>1324</v>
      </c>
      <c r="E28" s="129">
        <f>SUM(F28:Q28)-7</f>
        <v>28</v>
      </c>
      <c r="F28" s="129"/>
      <c r="G28" s="129"/>
      <c r="H28" s="129">
        <v>35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>
      <c r="A29" s="133">
        <v>23</v>
      </c>
      <c r="B29" s="126" t="s">
        <v>1663</v>
      </c>
      <c r="C29" s="273"/>
      <c r="D29" s="128" t="s">
        <v>604</v>
      </c>
      <c r="E29" s="129">
        <f t="shared" si="2"/>
        <v>12</v>
      </c>
      <c r="F29" s="129"/>
      <c r="G29" s="129"/>
      <c r="H29" s="129">
        <v>2</v>
      </c>
      <c r="I29" s="129">
        <v>10</v>
      </c>
      <c r="J29" s="129"/>
      <c r="K29" s="129"/>
      <c r="L29" s="129"/>
      <c r="M29" s="129"/>
      <c r="N29" s="129"/>
      <c r="O29" s="129"/>
      <c r="P29" s="129"/>
      <c r="Q29" s="129"/>
    </row>
    <row r="30" spans="1:17">
      <c r="A30" s="130">
        <v>24</v>
      </c>
      <c r="B30" s="126" t="s">
        <v>1689</v>
      </c>
      <c r="C30" s="273"/>
      <c r="D30" s="128" t="s">
        <v>530</v>
      </c>
      <c r="E30" s="129">
        <f>SUM(F30:Q30)</f>
        <v>32</v>
      </c>
      <c r="F30" s="129">
        <v>0</v>
      </c>
      <c r="G30" s="129">
        <v>0</v>
      </c>
      <c r="H30" s="129">
        <v>1</v>
      </c>
      <c r="I30" s="129">
        <v>2</v>
      </c>
      <c r="J30" s="129">
        <v>0</v>
      </c>
      <c r="K30" s="129">
        <v>0</v>
      </c>
      <c r="L30" s="129">
        <v>2</v>
      </c>
      <c r="M30" s="129">
        <v>0</v>
      </c>
      <c r="N30" s="129">
        <v>1</v>
      </c>
      <c r="O30" s="129">
        <v>26</v>
      </c>
      <c r="P30" s="129">
        <v>0</v>
      </c>
      <c r="Q30" s="129">
        <v>0</v>
      </c>
    </row>
    <row r="31" spans="1:17">
      <c r="A31" s="133">
        <v>25</v>
      </c>
      <c r="B31" s="274" t="s">
        <v>1682</v>
      </c>
      <c r="C31" s="269"/>
      <c r="D31" s="270" t="s">
        <v>530</v>
      </c>
      <c r="E31" s="129">
        <f t="shared" si="2"/>
        <v>15</v>
      </c>
      <c r="F31" s="270"/>
      <c r="G31" s="270"/>
      <c r="H31" s="270"/>
      <c r="I31" s="270">
        <v>15</v>
      </c>
      <c r="J31" s="270"/>
      <c r="K31" s="270"/>
      <c r="L31" s="270"/>
      <c r="M31" s="270"/>
      <c r="N31" s="270"/>
      <c r="O31" s="270"/>
      <c r="P31" s="270"/>
      <c r="Q31" s="270"/>
    </row>
    <row r="32" spans="1:17">
      <c r="A32" s="130">
        <v>26</v>
      </c>
      <c r="B32" s="126" t="s">
        <v>1707</v>
      </c>
      <c r="C32" s="273"/>
      <c r="D32" s="128" t="s">
        <v>604</v>
      </c>
      <c r="E32" s="129">
        <f t="shared" si="2"/>
        <v>8</v>
      </c>
      <c r="F32" s="129"/>
      <c r="G32" s="129"/>
      <c r="H32" s="129">
        <v>1</v>
      </c>
      <c r="I32" s="129">
        <v>3</v>
      </c>
      <c r="J32" s="129"/>
      <c r="K32" s="129"/>
      <c r="L32" s="129"/>
      <c r="M32" s="129"/>
      <c r="N32" s="129">
        <v>2</v>
      </c>
      <c r="O32" s="129">
        <v>2</v>
      </c>
      <c r="P32" s="129"/>
      <c r="Q32" s="129"/>
    </row>
    <row r="33" spans="1:17">
      <c r="A33" s="133">
        <v>27</v>
      </c>
      <c r="B33" s="126" t="s">
        <v>1664</v>
      </c>
      <c r="C33" s="273"/>
      <c r="D33" s="128" t="s">
        <v>530</v>
      </c>
      <c r="E33" s="129">
        <f t="shared" si="2"/>
        <v>7</v>
      </c>
      <c r="F33" s="129">
        <v>2</v>
      </c>
      <c r="G33" s="129"/>
      <c r="H33" s="129">
        <v>1</v>
      </c>
      <c r="I33" s="129"/>
      <c r="J33" s="129">
        <v>2</v>
      </c>
      <c r="K33" s="129"/>
      <c r="L33" s="129"/>
      <c r="M33" s="129"/>
      <c r="N33" s="129"/>
      <c r="O33" s="129">
        <v>1</v>
      </c>
      <c r="P33" s="129">
        <v>1</v>
      </c>
      <c r="Q33" s="129"/>
    </row>
    <row r="34" spans="1:17" ht="25.5">
      <c r="A34" s="174">
        <v>28</v>
      </c>
      <c r="B34" s="279" t="s">
        <v>1714</v>
      </c>
      <c r="C34" s="280" t="s">
        <v>1713</v>
      </c>
      <c r="D34" s="281" t="s">
        <v>530</v>
      </c>
      <c r="E34" s="129">
        <f t="shared" si="2"/>
        <v>68</v>
      </c>
      <c r="F34" s="281"/>
      <c r="G34" s="281"/>
      <c r="H34" s="281">
        <v>1</v>
      </c>
      <c r="I34" s="281">
        <v>18</v>
      </c>
      <c r="J34" s="281">
        <v>4</v>
      </c>
      <c r="K34" s="281"/>
      <c r="L34" s="281">
        <v>4</v>
      </c>
      <c r="M34" s="281"/>
      <c r="N34" s="281">
        <v>14</v>
      </c>
      <c r="O34" s="281"/>
      <c r="P34" s="281">
        <v>19</v>
      </c>
      <c r="Q34" s="281">
        <v>8</v>
      </c>
    </row>
    <row r="35" spans="1:17">
      <c r="A35" s="130">
        <v>29</v>
      </c>
      <c r="B35" s="282" t="s">
        <v>1716</v>
      </c>
      <c r="C35" s="283" t="s">
        <v>1715</v>
      </c>
      <c r="D35" s="284" t="s">
        <v>530</v>
      </c>
      <c r="E35" s="129">
        <f t="shared" si="2"/>
        <v>5</v>
      </c>
      <c r="F35" s="285">
        <v>5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</row>
    <row r="36" spans="1:17">
      <c r="A36" s="133">
        <v>30</v>
      </c>
      <c r="B36" s="282" t="s">
        <v>1708</v>
      </c>
      <c r="C36" s="283" t="s">
        <v>1717</v>
      </c>
      <c r="D36" s="284" t="s">
        <v>530</v>
      </c>
      <c r="E36" s="129">
        <f>SUM(F36:Q36)-80</f>
        <v>280</v>
      </c>
      <c r="F36" s="285">
        <v>1</v>
      </c>
      <c r="G36" s="285">
        <v>63</v>
      </c>
      <c r="H36" s="285">
        <v>10</v>
      </c>
      <c r="I36" s="285">
        <v>9</v>
      </c>
      <c r="J36" s="285">
        <v>8</v>
      </c>
      <c r="K36" s="285">
        <v>9</v>
      </c>
      <c r="L36" s="285">
        <v>43</v>
      </c>
      <c r="M36" s="285">
        <v>8</v>
      </c>
      <c r="N36" s="285">
        <v>8</v>
      </c>
      <c r="O36" s="285">
        <v>173</v>
      </c>
      <c r="P36" s="285">
        <v>8</v>
      </c>
      <c r="Q36" s="285">
        <v>20</v>
      </c>
    </row>
    <row r="37" spans="1:17">
      <c r="A37" s="130">
        <v>31</v>
      </c>
      <c r="B37" s="286" t="s">
        <v>1720</v>
      </c>
      <c r="C37" s="283"/>
      <c r="D37" s="287" t="s">
        <v>530</v>
      </c>
      <c r="E37" s="129">
        <f t="shared" si="2"/>
        <v>2</v>
      </c>
      <c r="F37" s="287"/>
      <c r="G37" s="287"/>
      <c r="H37" s="287"/>
      <c r="I37" s="287"/>
      <c r="J37" s="287"/>
      <c r="K37" s="287"/>
      <c r="L37" s="287">
        <v>1</v>
      </c>
      <c r="M37" s="287"/>
      <c r="N37" s="287"/>
      <c r="O37" s="287">
        <v>1</v>
      </c>
      <c r="P37" s="287"/>
      <c r="Q37" s="287"/>
    </row>
    <row r="38" spans="1:17">
      <c r="A38" s="133">
        <v>32</v>
      </c>
      <c r="B38" s="282" t="s">
        <v>1679</v>
      </c>
      <c r="C38" s="283"/>
      <c r="D38" s="284" t="s">
        <v>530</v>
      </c>
      <c r="E38" s="129">
        <f>SUM(F38:Q38)-40</f>
        <v>112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>
        <f>76+76</f>
        <v>152</v>
      </c>
      <c r="P38" s="285"/>
      <c r="Q38" s="285"/>
    </row>
    <row r="39" spans="1:17" ht="25.5">
      <c r="A39" s="130">
        <v>33</v>
      </c>
      <c r="B39" s="288" t="s">
        <v>1719</v>
      </c>
      <c r="C39" s="280" t="s">
        <v>1718</v>
      </c>
      <c r="D39" s="281" t="s">
        <v>530</v>
      </c>
      <c r="E39" s="129">
        <f t="shared" si="2"/>
        <v>45</v>
      </c>
      <c r="F39" s="281"/>
      <c r="G39" s="281">
        <v>1</v>
      </c>
      <c r="H39" s="281"/>
      <c r="I39" s="281"/>
      <c r="J39" s="281">
        <v>27</v>
      </c>
      <c r="K39" s="281">
        <v>3</v>
      </c>
      <c r="L39" s="281">
        <v>6</v>
      </c>
      <c r="M39" s="281"/>
      <c r="N39" s="281">
        <v>2</v>
      </c>
      <c r="O39" s="281">
        <v>5</v>
      </c>
      <c r="P39" s="281"/>
      <c r="Q39" s="281">
        <v>1</v>
      </c>
    </row>
    <row r="40" spans="1:17">
      <c r="A40" s="133">
        <v>34</v>
      </c>
      <c r="B40" s="282" t="s">
        <v>1666</v>
      </c>
      <c r="C40" s="283"/>
      <c r="D40" s="284"/>
      <c r="E40" s="129">
        <f t="shared" si="2"/>
        <v>2</v>
      </c>
      <c r="F40" s="285"/>
      <c r="G40" s="285">
        <v>2</v>
      </c>
      <c r="H40" s="285"/>
      <c r="I40" s="285"/>
      <c r="J40" s="285"/>
      <c r="K40" s="285"/>
      <c r="L40" s="285"/>
      <c r="M40" s="285"/>
      <c r="N40" s="285"/>
      <c r="O40" s="285"/>
      <c r="P40" s="285"/>
      <c r="Q40" s="285"/>
    </row>
    <row r="41" spans="1:17">
      <c r="A41" s="130">
        <v>35</v>
      </c>
      <c r="B41" s="289" t="s">
        <v>1688</v>
      </c>
      <c r="C41" s="290"/>
      <c r="D41" s="291" t="s">
        <v>530</v>
      </c>
      <c r="E41" s="129">
        <f t="shared" si="2"/>
        <v>8</v>
      </c>
      <c r="F41" s="289"/>
      <c r="G41" s="289">
        <v>1</v>
      </c>
      <c r="H41" s="289">
        <v>6</v>
      </c>
      <c r="I41" s="289"/>
      <c r="J41" s="289"/>
      <c r="K41" s="289"/>
      <c r="L41" s="289"/>
      <c r="M41" s="289"/>
      <c r="N41" s="289"/>
      <c r="O41" s="289"/>
      <c r="P41" s="289">
        <v>1</v>
      </c>
      <c r="Q41" s="289"/>
    </row>
    <row r="42" spans="1:17">
      <c r="A42" s="133">
        <v>36</v>
      </c>
      <c r="B42" s="282" t="s">
        <v>1659</v>
      </c>
      <c r="C42" s="283"/>
      <c r="D42" s="292" t="s">
        <v>530</v>
      </c>
      <c r="E42" s="129">
        <f>SUM(F42:Q42)</f>
        <v>8172</v>
      </c>
      <c r="F42" s="287">
        <v>681</v>
      </c>
      <c r="G42" s="287">
        <v>681</v>
      </c>
      <c r="H42" s="287">
        <v>681</v>
      </c>
      <c r="I42" s="287">
        <v>681</v>
      </c>
      <c r="J42" s="287">
        <v>681</v>
      </c>
      <c r="K42" s="287">
        <v>681</v>
      </c>
      <c r="L42" s="287">
        <v>681</v>
      </c>
      <c r="M42" s="287">
        <v>681</v>
      </c>
      <c r="N42" s="287">
        <v>681</v>
      </c>
      <c r="O42" s="287">
        <v>681</v>
      </c>
      <c r="P42" s="287">
        <v>681</v>
      </c>
      <c r="Q42" s="287">
        <v>681</v>
      </c>
    </row>
    <row r="43" spans="1:17">
      <c r="A43" s="174">
        <v>37</v>
      </c>
      <c r="B43" s="289" t="s">
        <v>1687</v>
      </c>
      <c r="C43" s="290"/>
      <c r="D43" s="293" t="s">
        <v>530</v>
      </c>
      <c r="E43" s="129">
        <f t="shared" si="2"/>
        <v>91</v>
      </c>
      <c r="F43" s="289">
        <v>1</v>
      </c>
      <c r="G43" s="289">
        <v>20</v>
      </c>
      <c r="H43" s="289">
        <v>21</v>
      </c>
      <c r="I43" s="289"/>
      <c r="J43" s="289">
        <v>2</v>
      </c>
      <c r="K43" s="289">
        <v>20</v>
      </c>
      <c r="L43" s="289"/>
      <c r="M43" s="289">
        <v>1</v>
      </c>
      <c r="N43" s="289">
        <v>20</v>
      </c>
      <c r="O43" s="289"/>
      <c r="P43" s="289">
        <v>6</v>
      </c>
      <c r="Q43" s="289"/>
    </row>
    <row r="44" spans="1:17" s="5" customFormat="1" ht="18.75">
      <c r="A44" s="130">
        <v>38</v>
      </c>
      <c r="B44" s="272" t="s">
        <v>1723</v>
      </c>
      <c r="C44" s="280" t="s">
        <v>1722</v>
      </c>
      <c r="D44" s="281" t="s">
        <v>530</v>
      </c>
      <c r="E44" s="129">
        <f t="shared" ref="E44:E50" si="3">SUM(F44:Q44)</f>
        <v>14</v>
      </c>
      <c r="F44" s="281">
        <v>1</v>
      </c>
      <c r="G44" s="281"/>
      <c r="H44" s="281">
        <v>1</v>
      </c>
      <c r="I44" s="281">
        <v>6</v>
      </c>
      <c r="J44" s="281"/>
      <c r="K44" s="281"/>
      <c r="L44" s="281"/>
      <c r="M44" s="281"/>
      <c r="N44" s="281">
        <v>6</v>
      </c>
      <c r="O44" s="281"/>
      <c r="P44" s="281"/>
      <c r="Q44" s="281"/>
    </row>
    <row r="45" spans="1:17" s="5" customFormat="1" ht="18.75">
      <c r="A45" s="133">
        <v>39</v>
      </c>
      <c r="B45" s="286" t="s">
        <v>1721</v>
      </c>
      <c r="C45" s="283"/>
      <c r="D45" s="287" t="s">
        <v>530</v>
      </c>
      <c r="E45" s="129">
        <f t="shared" si="3"/>
        <v>1</v>
      </c>
      <c r="F45" s="287"/>
      <c r="G45" s="287"/>
      <c r="H45" s="287"/>
      <c r="I45" s="287"/>
      <c r="J45" s="287"/>
      <c r="K45" s="287"/>
      <c r="L45" s="287"/>
      <c r="M45" s="287"/>
      <c r="N45" s="287"/>
      <c r="O45" s="287">
        <v>1</v>
      </c>
      <c r="P45" s="287"/>
      <c r="Q45" s="287"/>
    </row>
    <row r="46" spans="1:17" s="5" customFormat="1" ht="18.75">
      <c r="A46" s="130">
        <v>40</v>
      </c>
      <c r="B46" s="282" t="s">
        <v>601</v>
      </c>
      <c r="C46" s="283"/>
      <c r="D46" s="284" t="s">
        <v>594</v>
      </c>
      <c r="E46" s="129">
        <f t="shared" si="3"/>
        <v>1</v>
      </c>
      <c r="F46" s="285"/>
      <c r="G46" s="285">
        <v>1</v>
      </c>
      <c r="H46" s="285"/>
      <c r="I46" s="285"/>
      <c r="J46" s="285"/>
      <c r="K46" s="285"/>
      <c r="L46" s="285"/>
      <c r="M46" s="285"/>
      <c r="N46" s="285"/>
      <c r="O46" s="285"/>
      <c r="P46" s="285"/>
      <c r="Q46" s="285"/>
    </row>
    <row r="47" spans="1:17" s="5" customFormat="1" ht="18.75">
      <c r="A47" s="133">
        <v>41</v>
      </c>
      <c r="B47" s="294" t="s">
        <v>1771</v>
      </c>
      <c r="C47" s="283" t="s">
        <v>1724</v>
      </c>
      <c r="D47" s="284" t="s">
        <v>594</v>
      </c>
      <c r="E47" s="129">
        <f t="shared" si="3"/>
        <v>1860</v>
      </c>
      <c r="F47" s="285">
        <v>94</v>
      </c>
      <c r="G47" s="285">
        <v>219</v>
      </c>
      <c r="H47" s="285">
        <v>81</v>
      </c>
      <c r="I47" s="285">
        <v>236</v>
      </c>
      <c r="J47" s="285">
        <v>77</v>
      </c>
      <c r="K47" s="285">
        <v>223</v>
      </c>
      <c r="L47" s="285">
        <v>94</v>
      </c>
      <c r="M47" s="285">
        <v>219</v>
      </c>
      <c r="N47" s="285">
        <v>81</v>
      </c>
      <c r="O47" s="285">
        <v>236</v>
      </c>
      <c r="P47" s="285">
        <v>77</v>
      </c>
      <c r="Q47" s="285">
        <v>223</v>
      </c>
    </row>
    <row r="48" spans="1:17" s="5" customFormat="1" ht="18.75">
      <c r="A48" s="130">
        <v>42</v>
      </c>
      <c r="B48" s="272" t="s">
        <v>807</v>
      </c>
      <c r="C48" s="283" t="s">
        <v>1725</v>
      </c>
      <c r="D48" s="284" t="s">
        <v>594</v>
      </c>
      <c r="E48" s="129">
        <f t="shared" si="3"/>
        <v>160</v>
      </c>
      <c r="F48" s="285"/>
      <c r="G48" s="285">
        <v>68</v>
      </c>
      <c r="H48" s="285">
        <v>13</v>
      </c>
      <c r="I48" s="285">
        <v>8</v>
      </c>
      <c r="J48" s="285"/>
      <c r="K48" s="285">
        <v>1</v>
      </c>
      <c r="L48" s="285"/>
      <c r="M48" s="285">
        <v>8</v>
      </c>
      <c r="N48" s="285">
        <v>13</v>
      </c>
      <c r="O48" s="285">
        <v>40</v>
      </c>
      <c r="P48" s="285">
        <v>8</v>
      </c>
      <c r="Q48" s="285">
        <v>1</v>
      </c>
    </row>
    <row r="49" spans="1:17" s="5" customFormat="1" ht="18.75">
      <c r="A49" s="133">
        <v>43</v>
      </c>
      <c r="B49" s="295" t="s">
        <v>1727</v>
      </c>
      <c r="C49" s="269" t="s">
        <v>1726</v>
      </c>
      <c r="D49" s="270" t="s">
        <v>594</v>
      </c>
      <c r="E49" s="129">
        <f t="shared" si="3"/>
        <v>2456</v>
      </c>
      <c r="F49" s="270">
        <v>275</v>
      </c>
      <c r="G49" s="270">
        <v>135</v>
      </c>
      <c r="H49" s="270">
        <v>275</v>
      </c>
      <c r="I49" s="270">
        <v>135</v>
      </c>
      <c r="J49" s="270">
        <v>275</v>
      </c>
      <c r="K49" s="270">
        <v>133</v>
      </c>
      <c r="L49" s="270">
        <v>275</v>
      </c>
      <c r="M49" s="270">
        <v>135</v>
      </c>
      <c r="N49" s="270">
        <v>275</v>
      </c>
      <c r="O49" s="270">
        <v>133</v>
      </c>
      <c r="P49" s="270">
        <v>277</v>
      </c>
      <c r="Q49" s="270">
        <v>133</v>
      </c>
    </row>
    <row r="50" spans="1:17" s="5" customFormat="1" ht="18.75">
      <c r="A50" s="130">
        <v>44</v>
      </c>
      <c r="B50" s="272" t="s">
        <v>1683</v>
      </c>
      <c r="C50" s="269" t="s">
        <v>1728</v>
      </c>
      <c r="D50" s="270" t="s">
        <v>530</v>
      </c>
      <c r="E50" s="129">
        <f t="shared" si="3"/>
        <v>24</v>
      </c>
      <c r="F50" s="270"/>
      <c r="G50" s="270"/>
      <c r="H50" s="270">
        <v>6</v>
      </c>
      <c r="I50" s="270"/>
      <c r="J50" s="270"/>
      <c r="K50" s="270">
        <v>6</v>
      </c>
      <c r="L50" s="270"/>
      <c r="M50" s="270"/>
      <c r="N50" s="270">
        <v>6</v>
      </c>
      <c r="O50" s="270"/>
      <c r="P50" s="270"/>
      <c r="Q50" s="270">
        <v>6</v>
      </c>
    </row>
    <row r="51" spans="1:17" s="5" customFormat="1" ht="18.75">
      <c r="A51" s="133">
        <v>45</v>
      </c>
      <c r="B51" s="126" t="s">
        <v>1668</v>
      </c>
      <c r="C51" s="273"/>
      <c r="D51" s="128" t="s">
        <v>530</v>
      </c>
      <c r="E51" s="129">
        <f t="shared" si="2"/>
        <v>10</v>
      </c>
      <c r="F51" s="129"/>
      <c r="G51" s="129"/>
      <c r="H51" s="129">
        <v>10</v>
      </c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s="5" customFormat="1" ht="18.75">
      <c r="A52" s="174">
        <v>46</v>
      </c>
      <c r="B52" s="126" t="s">
        <v>1667</v>
      </c>
      <c r="C52" s="273" t="s">
        <v>1729</v>
      </c>
      <c r="D52" s="128" t="s">
        <v>530</v>
      </c>
      <c r="E52" s="129">
        <f t="shared" si="2"/>
        <v>27</v>
      </c>
      <c r="F52" s="129"/>
      <c r="G52" s="129"/>
      <c r="H52" s="129">
        <v>13</v>
      </c>
      <c r="I52" s="129"/>
      <c r="J52" s="129"/>
      <c r="K52" s="129"/>
      <c r="L52" s="129"/>
      <c r="M52" s="129">
        <v>2</v>
      </c>
      <c r="N52" s="129">
        <v>12</v>
      </c>
      <c r="O52" s="129"/>
      <c r="P52" s="129"/>
      <c r="Q52" s="129"/>
    </row>
    <row r="53" spans="1:17" s="5" customFormat="1" ht="18.75">
      <c r="A53" s="130">
        <v>47</v>
      </c>
      <c r="B53" s="276" t="s">
        <v>1684</v>
      </c>
      <c r="C53" s="277"/>
      <c r="D53" s="271" t="s">
        <v>530</v>
      </c>
      <c r="E53" s="129">
        <f t="shared" si="2"/>
        <v>58</v>
      </c>
      <c r="F53" s="278"/>
      <c r="G53" s="278"/>
      <c r="H53" s="278">
        <v>14</v>
      </c>
      <c r="I53" s="278"/>
      <c r="J53" s="278"/>
      <c r="K53" s="278">
        <v>14</v>
      </c>
      <c r="L53" s="278"/>
      <c r="M53" s="278"/>
      <c r="N53" s="278">
        <v>14</v>
      </c>
      <c r="O53" s="278">
        <v>2</v>
      </c>
      <c r="P53" s="278"/>
      <c r="Q53" s="278">
        <v>14</v>
      </c>
    </row>
    <row r="54" spans="1:17" s="5" customFormat="1" ht="18.75">
      <c r="A54" s="133">
        <v>48</v>
      </c>
      <c r="B54" s="126" t="s">
        <v>1731</v>
      </c>
      <c r="C54" s="273" t="s">
        <v>1730</v>
      </c>
      <c r="D54" s="128" t="s">
        <v>594</v>
      </c>
      <c r="E54" s="129">
        <f t="shared" si="2"/>
        <v>26</v>
      </c>
      <c r="F54" s="129"/>
      <c r="G54" s="129"/>
      <c r="H54" s="129"/>
      <c r="I54" s="129"/>
      <c r="J54" s="129"/>
      <c r="K54" s="129"/>
      <c r="L54" s="129"/>
      <c r="M54" s="129"/>
      <c r="N54" s="129">
        <v>26</v>
      </c>
      <c r="O54" s="129"/>
      <c r="P54" s="129"/>
      <c r="Q54" s="129"/>
    </row>
    <row r="55" spans="1:17" s="5" customFormat="1" ht="18.75">
      <c r="A55" s="130">
        <v>49</v>
      </c>
      <c r="B55" s="132" t="s">
        <v>1732</v>
      </c>
      <c r="C55" s="273" t="s">
        <v>1733</v>
      </c>
      <c r="D55" s="131" t="s">
        <v>530</v>
      </c>
      <c r="E55" s="129">
        <f t="shared" si="2"/>
        <v>26</v>
      </c>
      <c r="F55" s="131"/>
      <c r="G55" s="131"/>
      <c r="H55" s="131">
        <v>26</v>
      </c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7" s="5" customFormat="1" ht="18.75">
      <c r="A56" s="133">
        <v>50</v>
      </c>
      <c r="B56" s="126" t="s">
        <v>1675</v>
      </c>
      <c r="C56" s="273" t="s">
        <v>1735</v>
      </c>
      <c r="D56" s="128" t="s">
        <v>530</v>
      </c>
      <c r="E56" s="129">
        <f t="shared" si="2"/>
        <v>34</v>
      </c>
      <c r="F56" s="129"/>
      <c r="G56" s="129">
        <v>19</v>
      </c>
      <c r="H56" s="129">
        <v>15</v>
      </c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s="5" customFormat="1" ht="18.75">
      <c r="A57" s="130">
        <v>51</v>
      </c>
      <c r="B57" s="126" t="s">
        <v>1661</v>
      </c>
      <c r="C57" s="273" t="s">
        <v>1734</v>
      </c>
      <c r="D57" s="128" t="s">
        <v>530</v>
      </c>
      <c r="E57" s="129">
        <f t="shared" si="2"/>
        <v>200</v>
      </c>
      <c r="F57" s="129"/>
      <c r="G57" s="129"/>
      <c r="H57" s="129">
        <v>100</v>
      </c>
      <c r="I57" s="129"/>
      <c r="J57" s="129"/>
      <c r="K57" s="129"/>
      <c r="L57" s="129"/>
      <c r="M57" s="129"/>
      <c r="N57" s="129">
        <v>100</v>
      </c>
      <c r="O57" s="129"/>
      <c r="P57" s="129"/>
      <c r="Q57" s="129"/>
    </row>
    <row r="58" spans="1:17" s="5" customFormat="1" ht="18.75">
      <c r="A58" s="133">
        <v>52</v>
      </c>
      <c r="B58" s="126" t="s">
        <v>1672</v>
      </c>
      <c r="C58" s="273" t="s">
        <v>1726</v>
      </c>
      <c r="D58" s="128" t="s">
        <v>594</v>
      </c>
      <c r="E58" s="129">
        <f t="shared" si="2"/>
        <v>180</v>
      </c>
      <c r="F58" s="129">
        <v>9</v>
      </c>
      <c r="G58" s="129">
        <v>27</v>
      </c>
      <c r="H58" s="129">
        <v>9</v>
      </c>
      <c r="I58" s="129">
        <v>9</v>
      </c>
      <c r="J58" s="129">
        <v>27</v>
      </c>
      <c r="K58" s="129">
        <v>9</v>
      </c>
      <c r="L58" s="129">
        <v>9</v>
      </c>
      <c r="M58" s="129">
        <v>27</v>
      </c>
      <c r="N58" s="129">
        <v>9</v>
      </c>
      <c r="O58" s="129">
        <v>27</v>
      </c>
      <c r="P58" s="129">
        <v>9</v>
      </c>
      <c r="Q58" s="129">
        <v>9</v>
      </c>
    </row>
    <row r="59" spans="1:17" s="5" customFormat="1" ht="18.75">
      <c r="A59" s="130">
        <v>53</v>
      </c>
      <c r="B59" s="126" t="s">
        <v>1670</v>
      </c>
      <c r="C59" s="273" t="s">
        <v>1726</v>
      </c>
      <c r="D59" s="128" t="s">
        <v>591</v>
      </c>
      <c r="E59" s="129">
        <f t="shared" si="2"/>
        <v>1458</v>
      </c>
      <c r="F59" s="129">
        <v>76</v>
      </c>
      <c r="G59" s="129">
        <v>62</v>
      </c>
      <c r="H59" s="129">
        <v>226</v>
      </c>
      <c r="I59" s="129">
        <v>98</v>
      </c>
      <c r="J59" s="129">
        <v>26</v>
      </c>
      <c r="K59" s="129">
        <v>252</v>
      </c>
      <c r="L59" s="129">
        <v>66</v>
      </c>
      <c r="M59" s="129">
        <v>52</v>
      </c>
      <c r="N59" s="129">
        <v>226</v>
      </c>
      <c r="O59" s="129">
        <v>96</v>
      </c>
      <c r="P59" s="129">
        <v>26</v>
      </c>
      <c r="Q59" s="129">
        <v>252</v>
      </c>
    </row>
    <row r="60" spans="1:17" s="5" customFormat="1" ht="18.75">
      <c r="A60" s="133">
        <v>54</v>
      </c>
      <c r="B60" s="126" t="s">
        <v>1660</v>
      </c>
      <c r="C60" s="273" t="s">
        <v>1737</v>
      </c>
      <c r="D60" s="128" t="s">
        <v>594</v>
      </c>
      <c r="E60" s="129">
        <f t="shared" ref="E60:E74" si="4">SUM(F60:Q60)</f>
        <v>12</v>
      </c>
      <c r="F60" s="129">
        <v>1</v>
      </c>
      <c r="G60" s="129">
        <v>1</v>
      </c>
      <c r="H60" s="129">
        <v>1</v>
      </c>
      <c r="I60" s="129">
        <v>1</v>
      </c>
      <c r="J60" s="129">
        <v>1</v>
      </c>
      <c r="K60" s="129">
        <v>1</v>
      </c>
      <c r="L60" s="129">
        <v>1</v>
      </c>
      <c r="M60" s="129">
        <v>1</v>
      </c>
      <c r="N60" s="129">
        <v>1</v>
      </c>
      <c r="O60" s="129">
        <v>1</v>
      </c>
      <c r="P60" s="129">
        <v>1</v>
      </c>
      <c r="Q60" s="129">
        <v>1</v>
      </c>
    </row>
    <row r="61" spans="1:17" s="5" customFormat="1" ht="18.75">
      <c r="A61" s="174">
        <v>55</v>
      </c>
      <c r="B61" s="126" t="s">
        <v>1671</v>
      </c>
      <c r="C61" s="273" t="s">
        <v>1726</v>
      </c>
      <c r="D61" s="128" t="s">
        <v>594</v>
      </c>
      <c r="E61" s="129">
        <f t="shared" si="4"/>
        <v>462</v>
      </c>
      <c r="F61" s="129">
        <f>20+171</f>
        <v>191</v>
      </c>
      <c r="G61" s="129">
        <v>20</v>
      </c>
      <c r="H61" s="129">
        <v>20</v>
      </c>
      <c r="I61" s="129"/>
      <c r="J61" s="129"/>
      <c r="K61" s="129"/>
      <c r="L61" s="129"/>
      <c r="M61" s="129"/>
      <c r="N61" s="129"/>
      <c r="O61" s="129">
        <v>191</v>
      </c>
      <c r="P61" s="129">
        <v>20</v>
      </c>
      <c r="Q61" s="129">
        <v>20</v>
      </c>
    </row>
    <row r="62" spans="1:17" s="5" customFormat="1" ht="18.75">
      <c r="A62" s="130">
        <v>56</v>
      </c>
      <c r="B62" s="126" t="s">
        <v>1736</v>
      </c>
      <c r="C62" s="273" t="s">
        <v>1738</v>
      </c>
      <c r="D62" s="128" t="s">
        <v>594</v>
      </c>
      <c r="E62" s="129">
        <f>SUM(F62:Q62)</f>
        <v>128</v>
      </c>
      <c r="F62" s="129">
        <v>16</v>
      </c>
      <c r="G62" s="129">
        <v>8</v>
      </c>
      <c r="H62" s="129">
        <v>8</v>
      </c>
      <c r="I62" s="129">
        <v>16</v>
      </c>
      <c r="J62" s="129">
        <v>8</v>
      </c>
      <c r="K62" s="129">
        <v>8</v>
      </c>
      <c r="L62" s="129">
        <v>16</v>
      </c>
      <c r="M62" s="129">
        <v>8</v>
      </c>
      <c r="N62" s="129">
        <v>8</v>
      </c>
      <c r="O62" s="129">
        <v>16</v>
      </c>
      <c r="P62" s="129">
        <v>8</v>
      </c>
      <c r="Q62" s="129">
        <v>8</v>
      </c>
    </row>
    <row r="63" spans="1:17" s="5" customFormat="1" ht="18.75">
      <c r="A63" s="133">
        <v>57</v>
      </c>
      <c r="B63" s="126" t="s">
        <v>1658</v>
      </c>
      <c r="C63" s="273" t="s">
        <v>1730</v>
      </c>
      <c r="D63" s="128" t="s">
        <v>594</v>
      </c>
      <c r="E63" s="129">
        <f>SUM(F63:Q63)</f>
        <v>145</v>
      </c>
      <c r="F63" s="129">
        <v>6</v>
      </c>
      <c r="G63" s="129">
        <v>6</v>
      </c>
      <c r="H63" s="129">
        <v>9</v>
      </c>
      <c r="I63" s="129">
        <v>46</v>
      </c>
      <c r="J63" s="129">
        <v>12</v>
      </c>
      <c r="K63" s="129">
        <v>8</v>
      </c>
      <c r="L63" s="129">
        <v>10</v>
      </c>
      <c r="M63" s="129">
        <v>8</v>
      </c>
      <c r="N63" s="129">
        <v>8</v>
      </c>
      <c r="O63" s="129">
        <v>15</v>
      </c>
      <c r="P63" s="129">
        <v>9</v>
      </c>
      <c r="Q63" s="129">
        <v>8</v>
      </c>
    </row>
    <row r="64" spans="1:17" s="5" customFormat="1" ht="18.75">
      <c r="A64" s="130">
        <v>58</v>
      </c>
      <c r="B64" s="132" t="s">
        <v>1740</v>
      </c>
      <c r="C64" s="273"/>
      <c r="D64" s="131" t="s">
        <v>591</v>
      </c>
      <c r="E64" s="129">
        <f>SUM(F64:Q64)</f>
        <v>1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>
        <v>1</v>
      </c>
      <c r="P64" s="131"/>
      <c r="Q64" s="131"/>
    </row>
    <row r="65" spans="1:17" s="5" customFormat="1" ht="18.75">
      <c r="A65" s="133">
        <v>59</v>
      </c>
      <c r="B65" s="126" t="s">
        <v>1657</v>
      </c>
      <c r="C65" s="273" t="s">
        <v>1741</v>
      </c>
      <c r="D65" s="128" t="s">
        <v>594</v>
      </c>
      <c r="E65" s="129">
        <f>SUM(F65:Q65)</f>
        <v>242</v>
      </c>
      <c r="F65" s="129"/>
      <c r="G65" s="129"/>
      <c r="H65" s="129"/>
      <c r="I65" s="129">
        <v>1</v>
      </c>
      <c r="J65" s="129">
        <v>10</v>
      </c>
      <c r="K65" s="129">
        <v>5</v>
      </c>
      <c r="L65" s="129">
        <v>22</v>
      </c>
      <c r="M65" s="129"/>
      <c r="N65" s="129">
        <v>47</v>
      </c>
      <c r="O65" s="129">
        <v>154</v>
      </c>
      <c r="P65" s="129"/>
      <c r="Q65" s="129">
        <v>3</v>
      </c>
    </row>
    <row r="66" spans="1:17" s="5" customFormat="1" ht="18.75">
      <c r="A66" s="130">
        <v>60</v>
      </c>
      <c r="B66" s="274" t="s">
        <v>1662</v>
      </c>
      <c r="C66" s="269" t="s">
        <v>1739</v>
      </c>
      <c r="D66" s="270" t="s">
        <v>530</v>
      </c>
      <c r="E66" s="129">
        <f t="shared" si="4"/>
        <v>83</v>
      </c>
      <c r="F66" s="270"/>
      <c r="G66" s="270"/>
      <c r="H66" s="270">
        <v>7</v>
      </c>
      <c r="I66" s="270">
        <v>24</v>
      </c>
      <c r="J66" s="270">
        <v>3</v>
      </c>
      <c r="K66" s="270"/>
      <c r="L66" s="270">
        <v>2</v>
      </c>
      <c r="M66" s="270"/>
      <c r="N66" s="270">
        <v>21</v>
      </c>
      <c r="O66" s="270"/>
      <c r="P66" s="270">
        <v>26</v>
      </c>
      <c r="Q66" s="270"/>
    </row>
    <row r="67" spans="1:17" s="5" customFormat="1" ht="18.75">
      <c r="A67" s="133">
        <v>61</v>
      </c>
      <c r="B67" s="126" t="s">
        <v>1669</v>
      </c>
      <c r="C67" s="273"/>
      <c r="D67" s="128" t="s">
        <v>591</v>
      </c>
      <c r="E67" s="129">
        <f t="shared" si="4"/>
        <v>1</v>
      </c>
      <c r="F67" s="129">
        <v>1</v>
      </c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s="5" customFormat="1" ht="18.75">
      <c r="A68" s="130">
        <v>62</v>
      </c>
      <c r="B68" s="126" t="s">
        <v>602</v>
      </c>
      <c r="C68" s="273"/>
      <c r="D68" s="128" t="s">
        <v>530</v>
      </c>
      <c r="E68" s="129">
        <f t="shared" si="4"/>
        <v>4</v>
      </c>
      <c r="F68" s="129"/>
      <c r="G68" s="129">
        <v>2</v>
      </c>
      <c r="H68" s="129"/>
      <c r="I68" s="129"/>
      <c r="J68" s="129"/>
      <c r="K68" s="129"/>
      <c r="L68" s="129"/>
      <c r="M68" s="129">
        <v>2</v>
      </c>
      <c r="N68" s="129"/>
      <c r="O68" s="129"/>
      <c r="P68" s="129"/>
      <c r="Q68" s="129"/>
    </row>
    <row r="69" spans="1:17" s="5" customFormat="1" ht="18.75">
      <c r="A69" s="133">
        <v>63</v>
      </c>
      <c r="B69" s="126" t="s">
        <v>603</v>
      </c>
      <c r="C69" s="273" t="s">
        <v>593</v>
      </c>
      <c r="D69" s="128" t="s">
        <v>594</v>
      </c>
      <c r="E69" s="129">
        <f t="shared" si="4"/>
        <v>5</v>
      </c>
      <c r="F69" s="129"/>
      <c r="G69" s="129">
        <v>5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s="5" customFormat="1" ht="18.75">
      <c r="A70" s="174">
        <v>64</v>
      </c>
      <c r="B70" s="126" t="s">
        <v>1678</v>
      </c>
      <c r="C70" s="273" t="s">
        <v>593</v>
      </c>
      <c r="D70" s="128" t="s">
        <v>530</v>
      </c>
      <c r="E70" s="129">
        <f t="shared" si="4"/>
        <v>1</v>
      </c>
      <c r="F70" s="129"/>
      <c r="G70" s="129">
        <v>1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s="5" customFormat="1" ht="27">
      <c r="A71" s="130">
        <v>65</v>
      </c>
      <c r="B71" s="282" t="s">
        <v>1677</v>
      </c>
      <c r="C71" s="273" t="s">
        <v>593</v>
      </c>
      <c r="D71" s="128" t="s">
        <v>530</v>
      </c>
      <c r="E71" s="129">
        <f t="shared" si="4"/>
        <v>4</v>
      </c>
      <c r="F71" s="129"/>
      <c r="G71" s="129">
        <v>2</v>
      </c>
      <c r="H71" s="129"/>
      <c r="I71" s="129"/>
      <c r="J71" s="129"/>
      <c r="K71" s="129"/>
      <c r="L71" s="129"/>
      <c r="M71" s="129">
        <v>1</v>
      </c>
      <c r="N71" s="129">
        <v>1</v>
      </c>
      <c r="O71" s="129"/>
      <c r="P71" s="129"/>
      <c r="Q71" s="129"/>
    </row>
    <row r="72" spans="1:17" s="5" customFormat="1" ht="18.75">
      <c r="A72" s="133">
        <v>66</v>
      </c>
      <c r="B72" s="126" t="s">
        <v>1712</v>
      </c>
      <c r="C72" s="273" t="s">
        <v>1711</v>
      </c>
      <c r="D72" s="128" t="s">
        <v>530</v>
      </c>
      <c r="E72" s="129">
        <f t="shared" si="4"/>
        <v>45</v>
      </c>
      <c r="F72" s="131">
        <v>1</v>
      </c>
      <c r="G72" s="131"/>
      <c r="H72" s="131">
        <v>2</v>
      </c>
      <c r="I72" s="131">
        <v>8</v>
      </c>
      <c r="J72" s="131">
        <v>1</v>
      </c>
      <c r="K72" s="131"/>
      <c r="L72" s="131">
        <v>4</v>
      </c>
      <c r="M72" s="131"/>
      <c r="N72" s="131">
        <v>20</v>
      </c>
      <c r="O72" s="131"/>
      <c r="P72" s="131">
        <v>9</v>
      </c>
      <c r="Q72" s="131"/>
    </row>
    <row r="73" spans="1:17" s="5" customFormat="1" ht="18.75">
      <c r="A73" s="130">
        <v>67</v>
      </c>
      <c r="B73" s="126" t="s">
        <v>1676</v>
      </c>
      <c r="C73" s="273" t="s">
        <v>593</v>
      </c>
      <c r="D73" s="128" t="s">
        <v>530</v>
      </c>
      <c r="E73" s="129">
        <f t="shared" si="4"/>
        <v>12</v>
      </c>
      <c r="F73" s="129"/>
      <c r="G73" s="129">
        <v>12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s="5" customFormat="1" ht="18.75">
      <c r="A74" s="133">
        <v>68</v>
      </c>
      <c r="B74" s="135" t="s">
        <v>1710</v>
      </c>
      <c r="C74" s="296" t="s">
        <v>1709</v>
      </c>
      <c r="D74" s="137" t="s">
        <v>530</v>
      </c>
      <c r="E74" s="138">
        <f t="shared" si="4"/>
        <v>5</v>
      </c>
      <c r="F74" s="138"/>
      <c r="G74" s="138">
        <v>4</v>
      </c>
      <c r="H74" s="138">
        <v>1</v>
      </c>
      <c r="I74" s="138"/>
      <c r="J74" s="138"/>
      <c r="K74" s="138"/>
      <c r="L74" s="138"/>
      <c r="M74" s="138"/>
      <c r="N74" s="138"/>
      <c r="O74" s="138"/>
      <c r="P74" s="138"/>
      <c r="Q74" s="138"/>
    </row>
    <row r="75" spans="1:17" s="266" customFormat="1" ht="20.25" customHeight="1">
      <c r="A75" s="444" t="s">
        <v>529</v>
      </c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</row>
    <row r="76" spans="1:17" ht="32.25" customHeight="1">
      <c r="A76" s="19"/>
      <c r="B76" s="20"/>
      <c r="C76" s="227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8.75">
      <c r="A77" s="33" t="s">
        <v>511</v>
      </c>
      <c r="B77" s="27"/>
      <c r="C77" s="94"/>
      <c r="D77" s="2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8.75">
      <c r="A78" s="427" t="s">
        <v>504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</row>
    <row r="79" spans="1:17" ht="18.75">
      <c r="A79" s="35"/>
      <c r="B79" s="35"/>
      <c r="C79" s="3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8.75">
      <c r="A80" s="33" t="s">
        <v>515</v>
      </c>
      <c r="B80" s="27"/>
      <c r="C80" s="94"/>
      <c r="D80" s="2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8.75">
      <c r="A81" s="27"/>
      <c r="B81" s="422" t="s">
        <v>485</v>
      </c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</row>
    <row r="82" spans="1:17" ht="18.75">
      <c r="A82" s="27"/>
      <c r="B82" s="426" t="s">
        <v>508</v>
      </c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</row>
    <row r="83" spans="1:17" ht="15.75" customHeight="1">
      <c r="A83" s="27"/>
      <c r="B83" s="35"/>
      <c r="C83" s="34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8.75">
      <c r="A84" s="33" t="s">
        <v>512</v>
      </c>
      <c r="B84" s="27"/>
      <c r="C84" s="94"/>
      <c r="D84" s="2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8.75">
      <c r="A85" s="27"/>
      <c r="B85" s="27" t="s">
        <v>509</v>
      </c>
      <c r="C85" s="94"/>
      <c r="D85" s="2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8.75">
      <c r="A86" s="27"/>
      <c r="B86" s="27" t="s">
        <v>495</v>
      </c>
      <c r="C86" s="94"/>
      <c r="D86" s="27"/>
      <c r="E86" s="29"/>
      <c r="F86" s="29"/>
      <c r="G86" s="29"/>
      <c r="H86" s="29"/>
      <c r="I86" s="29"/>
      <c r="J86" s="38"/>
      <c r="K86" s="29"/>
      <c r="L86" s="29"/>
      <c r="M86" s="29"/>
      <c r="N86" s="29"/>
      <c r="O86" s="29"/>
      <c r="P86" s="29"/>
      <c r="Q86" s="29"/>
    </row>
    <row r="87" spans="1:17" ht="18.75">
      <c r="A87" s="27"/>
      <c r="B87" s="38" t="s">
        <v>510</v>
      </c>
      <c r="C87" s="267"/>
      <c r="D87" s="29"/>
      <c r="E87" s="29"/>
      <c r="F87" s="29"/>
      <c r="G87" s="29"/>
      <c r="H87" s="29"/>
      <c r="I87" s="29"/>
      <c r="J87" s="27"/>
      <c r="K87" s="27"/>
      <c r="L87" s="27"/>
      <c r="M87" s="27"/>
      <c r="N87" s="27"/>
      <c r="O87" s="29"/>
      <c r="P87" s="29"/>
      <c r="Q87" s="29"/>
    </row>
    <row r="88" spans="1:17" ht="18.75">
      <c r="A88" s="27"/>
      <c r="B88" s="27"/>
      <c r="C88" s="94"/>
      <c r="D88" s="27"/>
      <c r="E88" s="29"/>
      <c r="F88" s="29"/>
      <c r="G88" s="29"/>
      <c r="H88" s="29"/>
      <c r="I88" s="29"/>
      <c r="J88" s="38"/>
      <c r="K88" s="29"/>
      <c r="L88" s="29"/>
      <c r="M88" s="29"/>
      <c r="N88" s="29"/>
      <c r="O88" s="29"/>
      <c r="P88" s="29"/>
      <c r="Q88" s="29"/>
    </row>
    <row r="89" spans="1:17" ht="18.75">
      <c r="A89" s="33" t="s">
        <v>513</v>
      </c>
      <c r="B89" s="27"/>
      <c r="C89" s="94"/>
      <c r="D89" s="2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8.75">
      <c r="A90" s="27"/>
      <c r="B90" s="422" t="s">
        <v>507</v>
      </c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</row>
    <row r="91" spans="1:17" ht="18.75">
      <c r="A91" s="27"/>
      <c r="B91" s="27"/>
      <c r="C91" s="94"/>
      <c r="D91" s="2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8.75">
      <c r="A92" s="33" t="s">
        <v>514</v>
      </c>
      <c r="B92" s="27"/>
      <c r="C92" s="94"/>
      <c r="D92" s="2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8.75">
      <c r="A93" s="27"/>
      <c r="B93" s="27" t="s">
        <v>492</v>
      </c>
      <c r="C93" s="94"/>
      <c r="D93" s="2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8.75">
      <c r="A94" s="27"/>
      <c r="B94" s="27" t="s">
        <v>494</v>
      </c>
      <c r="C94" s="94"/>
      <c r="D94" s="2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8.75">
      <c r="A95" s="27"/>
      <c r="B95" s="27" t="s">
        <v>493</v>
      </c>
      <c r="C95" s="94"/>
      <c r="D95" s="2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8.75">
      <c r="A96" s="27"/>
      <c r="B96" s="27"/>
      <c r="C96" s="94"/>
      <c r="D96" s="2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8.75">
      <c r="A97" s="5"/>
      <c r="B97" s="5"/>
      <c r="C97" s="221"/>
      <c r="D97" s="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8.75">
      <c r="A98" s="39"/>
      <c r="B98" s="39"/>
      <c r="C98" s="22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8.75">
      <c r="A99" s="5"/>
      <c r="B99" s="5"/>
      <c r="C99" s="221"/>
      <c r="D99" s="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8.75">
      <c r="A100" s="5"/>
      <c r="B100" s="5"/>
      <c r="C100" s="221"/>
      <c r="D100" s="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8.75">
      <c r="A101" s="39"/>
      <c r="B101" s="39"/>
      <c r="C101" s="221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8.75">
      <c r="A102" s="5"/>
      <c r="B102" s="5"/>
      <c r="C102" s="221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8.75">
      <c r="A103" s="5"/>
      <c r="B103" s="5"/>
      <c r="C103" s="221"/>
      <c r="D103" s="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8.75">
      <c r="A104" s="5"/>
      <c r="B104" s="5"/>
      <c r="C104" s="221"/>
      <c r="D104" s="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</sheetData>
  <mergeCells count="16">
    <mergeCell ref="B90:Q90"/>
    <mergeCell ref="A78:Q78"/>
    <mergeCell ref="B81:Q81"/>
    <mergeCell ref="B82:Q82"/>
    <mergeCell ref="I5:K5"/>
    <mergeCell ref="L5:N5"/>
    <mergeCell ref="O5:Q5"/>
    <mergeCell ref="A2:Q2"/>
    <mergeCell ref="A75:Q75"/>
    <mergeCell ref="A5:A6"/>
    <mergeCell ref="B5:B6"/>
    <mergeCell ref="C5:C6"/>
    <mergeCell ref="D5:D6"/>
    <mergeCell ref="A3:Q3"/>
    <mergeCell ref="E5:E6"/>
    <mergeCell ref="F5:H5"/>
  </mergeCells>
  <phoneticPr fontId="14" type="noConversion"/>
  <pageMargins left="0.74803149606299213" right="0.74803149606299213" top="0.51181102362204722" bottom="0.47244094488188981" header="0.51181102362204722" footer="0.51181102362204722"/>
  <pageSetup paperSize="9" scale="73" fitToHeight="5" orientation="landscape" r:id="rId1"/>
  <headerFooter alignWithMargins="0"/>
  <ignoredErrors>
    <ignoredError sqref="E18:E22 E26:E27 E51:E57 E66:E74 E60:E61 E7:E14 E29:E35 E37 E39:E41 E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S44"/>
  <sheetViews>
    <sheetView view="pageBreakPreview" zoomScale="85" zoomScaleNormal="85" zoomScaleSheetLayoutView="85" workbookViewId="0">
      <pane ySplit="6" topLeftCell="A7" activePane="bottomLeft" state="frozen"/>
      <selection pane="bottomLeft" activeCell="G13" sqref="G13"/>
    </sheetView>
  </sheetViews>
  <sheetFormatPr defaultRowHeight="12.75"/>
  <cols>
    <col min="1" max="1" width="3.5703125" style="18" customWidth="1"/>
    <col min="2" max="2" width="48.5703125" style="1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8" width="1.7109375" style="1" hidden="1" customWidth="1"/>
    <col min="19" max="19" width="9.140625" style="1" hidden="1" customWidth="1"/>
    <col min="20" max="16384" width="9.140625" style="1"/>
  </cols>
  <sheetData>
    <row r="1" spans="1:19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</row>
    <row r="2" spans="1:19" s="8" customFormat="1" ht="15" customHeight="1">
      <c r="A2" s="433" t="s">
        <v>1950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</row>
    <row r="3" spans="1:19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9" s="5" customFormat="1" ht="38.25" customHeight="1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9" ht="42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9">
      <c r="A7" s="181">
        <v>1</v>
      </c>
      <c r="B7" s="182" t="s">
        <v>376</v>
      </c>
      <c r="C7" s="183"/>
      <c r="D7" s="184" t="s">
        <v>530</v>
      </c>
      <c r="E7" s="185">
        <f>SUM(F7:Q7)</f>
        <v>0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9">
      <c r="A8" s="186">
        <v>2</v>
      </c>
      <c r="B8" s="187" t="s">
        <v>377</v>
      </c>
      <c r="C8" s="188"/>
      <c r="D8" s="189" t="s">
        <v>530</v>
      </c>
      <c r="E8" s="190">
        <v>0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9">
      <c r="A9" s="191">
        <v>3</v>
      </c>
      <c r="B9" s="192" t="s">
        <v>1943</v>
      </c>
      <c r="C9" s="193"/>
      <c r="D9" s="194" t="s">
        <v>530</v>
      </c>
      <c r="E9" s="195">
        <f>SUM(F9:Q9)</f>
        <v>0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9" ht="15.75">
      <c r="A10" s="446" t="s">
        <v>529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</row>
    <row r="11" spans="1:19" ht="15.75" customHeight="1">
      <c r="A11" s="19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9" ht="12.75" customHeight="1">
      <c r="A12" s="8"/>
      <c r="B12" s="5"/>
      <c r="C12" s="5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9" ht="18.75">
      <c r="A13" s="33" t="s">
        <v>511</v>
      </c>
      <c r="B13" s="27"/>
      <c r="C13" s="27"/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9" ht="18.75">
      <c r="A14" s="427" t="s">
        <v>504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</row>
    <row r="15" spans="1:19" ht="18.75">
      <c r="A15" s="35"/>
      <c r="B15" s="35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9" ht="18.75">
      <c r="A16" s="33" t="s">
        <v>515</v>
      </c>
      <c r="B16" s="27"/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s="5" customFormat="1" ht="18.75">
      <c r="A17" s="27"/>
      <c r="B17" s="422" t="s">
        <v>485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</row>
    <row r="18" spans="1:17" s="5" customFormat="1" ht="55.5" customHeight="1">
      <c r="A18" s="27"/>
      <c r="B18" s="426" t="s">
        <v>508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</row>
    <row r="19" spans="1:17" s="5" customFormat="1" ht="18.75">
      <c r="A19" s="27"/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5" customFormat="1" ht="18.75">
      <c r="A20" s="33" t="s">
        <v>512</v>
      </c>
      <c r="B20" s="27"/>
      <c r="C20" s="27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s="5" customFormat="1" ht="33.75" customHeight="1">
      <c r="A21" s="27"/>
      <c r="B21" s="27" t="s">
        <v>509</v>
      </c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5" customFormat="1" ht="39.75" customHeight="1">
      <c r="A22" s="27"/>
      <c r="B22" s="27" t="s">
        <v>495</v>
      </c>
      <c r="C22" s="27"/>
      <c r="D22" s="27"/>
      <c r="E22" s="29"/>
      <c r="F22" s="29"/>
      <c r="G22" s="29"/>
      <c r="H22" s="29"/>
      <c r="I22" s="29"/>
      <c r="J22" s="38"/>
      <c r="K22" s="29"/>
      <c r="L22" s="29"/>
      <c r="M22" s="29"/>
      <c r="N22" s="29"/>
      <c r="O22" s="29"/>
      <c r="P22" s="29"/>
      <c r="Q22" s="29"/>
    </row>
    <row r="23" spans="1:17" s="5" customFormat="1" ht="18.75">
      <c r="A23" s="27"/>
      <c r="B23" s="38" t="s">
        <v>510</v>
      </c>
      <c r="C23" s="29"/>
      <c r="D23" s="29"/>
      <c r="E23" s="29"/>
      <c r="F23" s="29"/>
      <c r="G23" s="29"/>
      <c r="H23" s="29"/>
      <c r="I23" s="29"/>
      <c r="J23" s="27"/>
      <c r="K23" s="27"/>
      <c r="L23" s="27"/>
      <c r="M23" s="27"/>
      <c r="N23" s="27"/>
      <c r="O23" s="29"/>
      <c r="P23" s="29"/>
      <c r="Q23" s="29"/>
    </row>
    <row r="24" spans="1:17" s="5" customFormat="1" ht="18.75">
      <c r="A24" s="27"/>
      <c r="B24" s="27"/>
      <c r="C24" s="27"/>
      <c r="D24" s="27"/>
      <c r="E24" s="29"/>
      <c r="F24" s="29"/>
      <c r="G24" s="29"/>
      <c r="H24" s="29"/>
      <c r="I24" s="29"/>
      <c r="J24" s="38"/>
      <c r="K24" s="29"/>
      <c r="L24" s="29"/>
      <c r="M24" s="29"/>
      <c r="N24" s="29"/>
      <c r="O24" s="29"/>
      <c r="P24" s="29"/>
      <c r="Q24" s="29"/>
    </row>
    <row r="25" spans="1:17" s="5" customFormat="1" ht="18.75">
      <c r="A25" s="33" t="s">
        <v>513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5" customFormat="1" ht="24" customHeight="1">
      <c r="A26" s="27"/>
      <c r="B26" s="422" t="s">
        <v>507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</row>
    <row r="27" spans="1:17" s="5" customFormat="1" ht="18.75">
      <c r="A27" s="27"/>
      <c r="B27" s="27"/>
      <c r="C27" s="27"/>
      <c r="D27" s="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5" customFormat="1" ht="18.75">
      <c r="A28" s="33" t="s">
        <v>514</v>
      </c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5" customFormat="1" ht="18.75">
      <c r="A29" s="27"/>
      <c r="B29" s="27" t="s">
        <v>492</v>
      </c>
      <c r="C29" s="27"/>
      <c r="D29" s="27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5" customFormat="1" ht="38.25" customHeight="1">
      <c r="A30" s="27"/>
      <c r="B30" s="27" t="s">
        <v>494</v>
      </c>
      <c r="C30" s="27"/>
      <c r="D30" s="2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s="5" customFormat="1" ht="18.75">
      <c r="A31" s="27"/>
      <c r="B31" s="27" t="s">
        <v>493</v>
      </c>
      <c r="C31" s="27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s="5" customFormat="1" ht="18.75">
      <c r="A32" s="27"/>
      <c r="B32" s="27"/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s="5" customFormat="1" ht="18.75" customHeight="1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5" customFormat="1" ht="18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5" customFormat="1" ht="18.7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5" customFormat="1" ht="18.7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5" customFormat="1" ht="18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s="5" customFormat="1" ht="18.7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5" customFormat="1" ht="18.7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5" customFormat="1" ht="18.7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5" customFormat="1" ht="18.75">
      <c r="A41" s="18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5" customFormat="1" ht="18.75">
      <c r="A42" s="18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5" customFormat="1" ht="18.75">
      <c r="A43" s="18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5" customFormat="1" ht="18.75">
      <c r="A44" s="18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16">
    <mergeCell ref="B26:Q26"/>
    <mergeCell ref="B17:Q17"/>
    <mergeCell ref="A14:Q14"/>
    <mergeCell ref="B18:Q18"/>
    <mergeCell ref="A2:Q2"/>
    <mergeCell ref="A10:Q10"/>
    <mergeCell ref="A5:A6"/>
    <mergeCell ref="B5:B6"/>
    <mergeCell ref="C5:C6"/>
    <mergeCell ref="D5:D6"/>
    <mergeCell ref="F5:H5"/>
    <mergeCell ref="I5:K5"/>
    <mergeCell ref="L5:N5"/>
    <mergeCell ref="O5:Q5"/>
    <mergeCell ref="A3:Q3"/>
    <mergeCell ref="E5:E6"/>
  </mergeCells>
  <phoneticPr fontId="14" type="noConversion"/>
  <pageMargins left="0.74803149606299213" right="0.74803149606299213" top="0.5" bottom="0.98425196850393704" header="0.51181102362204722" footer="0.51181102362204722"/>
  <pageSetup paperSize="9" scale="67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12"/>
  <sheetViews>
    <sheetView view="pageBreakPreview" zoomScale="75" zoomScaleNormal="85" zoomScaleSheetLayoutView="75" workbookViewId="0">
      <selection activeCell="A3" sqref="A3:Q3"/>
    </sheetView>
  </sheetViews>
  <sheetFormatPr defaultRowHeight="12.75"/>
  <cols>
    <col min="1" max="1" width="8.140625" style="18" customWidth="1"/>
    <col min="2" max="2" width="45.28515625" style="357" customWidth="1"/>
    <col min="3" max="3" width="23.140625" style="1" customWidth="1"/>
    <col min="4" max="4" width="9.28515625" style="1" bestFit="1" customWidth="1"/>
    <col min="5" max="5" width="8.28515625" style="2" customWidth="1"/>
    <col min="6" max="6" width="6.7109375" style="2" bestFit="1" customWidth="1"/>
    <col min="7" max="7" width="7.85546875" style="2" customWidth="1"/>
    <col min="8" max="8" width="4.85546875" style="2" customWidth="1"/>
    <col min="9" max="9" width="6.5703125" style="2" customWidth="1"/>
    <col min="10" max="10" width="4.140625" style="2" customWidth="1"/>
    <col min="11" max="12" width="5.42578125" style="2" customWidth="1"/>
    <col min="13" max="13" width="6.28515625" style="2" customWidth="1"/>
    <col min="14" max="14" width="8.5703125" style="2" customWidth="1"/>
    <col min="15" max="15" width="7.42578125" style="2" customWidth="1"/>
    <col min="16" max="16" width="6.5703125" style="2" customWidth="1"/>
    <col min="17" max="17" width="7.42578125" style="2" customWidth="1"/>
    <col min="18" max="16384" width="9.140625" style="1"/>
  </cols>
  <sheetData>
    <row r="1" spans="1:17" s="8" customFormat="1" ht="15" customHeight="1">
      <c r="A1" s="16"/>
      <c r="B1" s="35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25.5" customHeight="1">
      <c r="A2" s="433" t="s">
        <v>1951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17" s="5" customFormat="1" ht="18.75">
      <c r="A4" s="17"/>
      <c r="B4" s="35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78.75" customHeight="1">
      <c r="A5" s="434" t="s">
        <v>483</v>
      </c>
      <c r="B5" s="450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17" ht="46.5" customHeight="1">
      <c r="A6" s="435"/>
      <c r="B6" s="451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17" s="5" customFormat="1" ht="18.75">
      <c r="A7" s="125">
        <v>1</v>
      </c>
      <c r="B7" s="121" t="s">
        <v>428</v>
      </c>
      <c r="C7" s="122" t="s">
        <v>429</v>
      </c>
      <c r="D7" s="123" t="s">
        <v>530</v>
      </c>
      <c r="E7" s="124">
        <f t="shared" ref="E7:E39" si="0">SUM(F7:Q7)</f>
        <v>24</v>
      </c>
      <c r="F7" s="124">
        <v>2</v>
      </c>
      <c r="G7" s="124">
        <v>2</v>
      </c>
      <c r="H7" s="124">
        <v>2</v>
      </c>
      <c r="I7" s="124">
        <v>2</v>
      </c>
      <c r="J7" s="124">
        <v>2</v>
      </c>
      <c r="K7" s="124">
        <v>2</v>
      </c>
      <c r="L7" s="124">
        <v>2</v>
      </c>
      <c r="M7" s="124">
        <v>2</v>
      </c>
      <c r="N7" s="124">
        <v>2</v>
      </c>
      <c r="O7" s="124">
        <v>2</v>
      </c>
      <c r="P7" s="124">
        <v>2</v>
      </c>
      <c r="Q7" s="124">
        <v>2</v>
      </c>
    </row>
    <row r="8" spans="1:17" s="5" customFormat="1" ht="18.75">
      <c r="A8" s="125">
        <v>2</v>
      </c>
      <c r="B8" s="126" t="s">
        <v>430</v>
      </c>
      <c r="C8" s="127" t="s">
        <v>429</v>
      </c>
      <c r="D8" s="128" t="s">
        <v>530</v>
      </c>
      <c r="E8" s="129">
        <f t="shared" si="0"/>
        <v>18</v>
      </c>
      <c r="F8" s="129"/>
      <c r="G8" s="129">
        <v>3</v>
      </c>
      <c r="H8" s="129"/>
      <c r="I8" s="129">
        <v>3</v>
      </c>
      <c r="J8" s="129"/>
      <c r="K8" s="129">
        <v>3</v>
      </c>
      <c r="L8" s="129"/>
      <c r="M8" s="129">
        <v>3</v>
      </c>
      <c r="N8" s="129"/>
      <c r="O8" s="129">
        <v>3</v>
      </c>
      <c r="P8" s="129"/>
      <c r="Q8" s="129">
        <v>3</v>
      </c>
    </row>
    <row r="9" spans="1:17" s="5" customFormat="1" ht="18.75">
      <c r="A9" s="125">
        <v>3</v>
      </c>
      <c r="B9" s="126" t="s">
        <v>431</v>
      </c>
      <c r="C9" s="127" t="s">
        <v>429</v>
      </c>
      <c r="D9" s="128" t="s">
        <v>530</v>
      </c>
      <c r="E9" s="129">
        <f t="shared" si="0"/>
        <v>24</v>
      </c>
      <c r="F9" s="129">
        <v>2</v>
      </c>
      <c r="G9" s="129">
        <v>2</v>
      </c>
      <c r="H9" s="129">
        <v>2</v>
      </c>
      <c r="I9" s="129">
        <v>2</v>
      </c>
      <c r="J9" s="129">
        <v>2</v>
      </c>
      <c r="K9" s="129">
        <v>2</v>
      </c>
      <c r="L9" s="129">
        <v>2</v>
      </c>
      <c r="M9" s="129">
        <v>2</v>
      </c>
      <c r="N9" s="129">
        <v>2</v>
      </c>
      <c r="O9" s="129">
        <v>2</v>
      </c>
      <c r="P9" s="129">
        <v>2</v>
      </c>
      <c r="Q9" s="129">
        <v>2</v>
      </c>
    </row>
    <row r="10" spans="1:17" s="5" customFormat="1" ht="18.75">
      <c r="A10" s="125">
        <v>4</v>
      </c>
      <c r="B10" s="126" t="s">
        <v>432</v>
      </c>
      <c r="C10" s="127" t="s">
        <v>429</v>
      </c>
      <c r="D10" s="128" t="s">
        <v>530</v>
      </c>
      <c r="E10" s="129">
        <f t="shared" si="0"/>
        <v>18</v>
      </c>
      <c r="F10" s="129"/>
      <c r="G10" s="129">
        <v>3</v>
      </c>
      <c r="H10" s="129"/>
      <c r="I10" s="129">
        <v>3</v>
      </c>
      <c r="J10" s="129"/>
      <c r="K10" s="129">
        <v>3</v>
      </c>
      <c r="L10" s="129"/>
      <c r="M10" s="129">
        <v>3</v>
      </c>
      <c r="N10" s="129"/>
      <c r="O10" s="129">
        <v>3</v>
      </c>
      <c r="P10" s="129"/>
      <c r="Q10" s="129">
        <v>3</v>
      </c>
    </row>
    <row r="11" spans="1:17" s="5" customFormat="1" ht="18.75">
      <c r="A11" s="125">
        <v>5</v>
      </c>
      <c r="B11" s="126" t="s">
        <v>433</v>
      </c>
      <c r="C11" s="127" t="s">
        <v>429</v>
      </c>
      <c r="D11" s="128" t="s">
        <v>530</v>
      </c>
      <c r="E11" s="129">
        <f t="shared" si="0"/>
        <v>18</v>
      </c>
      <c r="F11" s="129">
        <v>3</v>
      </c>
      <c r="G11" s="129"/>
      <c r="H11" s="129">
        <v>3</v>
      </c>
      <c r="I11" s="129"/>
      <c r="J11" s="129">
        <v>3</v>
      </c>
      <c r="K11" s="129"/>
      <c r="L11" s="129">
        <v>3</v>
      </c>
      <c r="M11" s="129"/>
      <c r="N11" s="129">
        <v>3</v>
      </c>
      <c r="O11" s="129"/>
      <c r="P11" s="129">
        <v>3</v>
      </c>
      <c r="Q11" s="129"/>
    </row>
    <row r="12" spans="1:17" s="5" customFormat="1" ht="18.75">
      <c r="A12" s="125">
        <v>6</v>
      </c>
      <c r="B12" s="126" t="s">
        <v>434</v>
      </c>
      <c r="C12" s="127" t="s">
        <v>429</v>
      </c>
      <c r="D12" s="128" t="s">
        <v>530</v>
      </c>
      <c r="E12" s="129">
        <f t="shared" si="0"/>
        <v>6</v>
      </c>
      <c r="F12" s="129">
        <v>1</v>
      </c>
      <c r="G12" s="129"/>
      <c r="H12" s="129">
        <v>1</v>
      </c>
      <c r="I12" s="129"/>
      <c r="J12" s="129">
        <v>1</v>
      </c>
      <c r="K12" s="129"/>
      <c r="L12" s="129">
        <v>1</v>
      </c>
      <c r="M12" s="129"/>
      <c r="N12" s="129">
        <v>1</v>
      </c>
      <c r="O12" s="129"/>
      <c r="P12" s="129">
        <v>1</v>
      </c>
      <c r="Q12" s="129"/>
    </row>
    <row r="13" spans="1:17" s="5" customFormat="1" ht="18.75">
      <c r="A13" s="125">
        <v>7</v>
      </c>
      <c r="B13" s="126" t="s">
        <v>814</v>
      </c>
      <c r="C13" s="127"/>
      <c r="D13" s="128" t="s">
        <v>530</v>
      </c>
      <c r="E13" s="129">
        <f t="shared" si="0"/>
        <v>5</v>
      </c>
      <c r="F13" s="129"/>
      <c r="G13" s="129"/>
      <c r="H13" s="129"/>
      <c r="I13" s="129">
        <v>5</v>
      </c>
      <c r="J13" s="129"/>
      <c r="K13" s="129"/>
      <c r="L13" s="129"/>
      <c r="M13" s="129"/>
      <c r="N13" s="129"/>
      <c r="O13" s="129"/>
      <c r="P13" s="129"/>
      <c r="Q13" s="129"/>
    </row>
    <row r="14" spans="1:17" s="5" customFormat="1" ht="18.75">
      <c r="A14" s="125">
        <v>8</v>
      </c>
      <c r="B14" s="126" t="s">
        <v>815</v>
      </c>
      <c r="C14" s="127"/>
      <c r="D14" s="128" t="s">
        <v>530</v>
      </c>
      <c r="E14" s="129">
        <f t="shared" si="0"/>
        <v>10</v>
      </c>
      <c r="F14" s="129"/>
      <c r="G14" s="129"/>
      <c r="H14" s="129"/>
      <c r="I14" s="129"/>
      <c r="J14" s="129">
        <v>5</v>
      </c>
      <c r="K14" s="129"/>
      <c r="L14" s="129"/>
      <c r="M14" s="129"/>
      <c r="N14" s="129">
        <v>5</v>
      </c>
      <c r="O14" s="129"/>
      <c r="P14" s="129"/>
      <c r="Q14" s="129"/>
    </row>
    <row r="15" spans="1:17" s="5" customFormat="1" ht="18.75">
      <c r="A15" s="125">
        <v>9</v>
      </c>
      <c r="B15" s="126" t="s">
        <v>816</v>
      </c>
      <c r="C15" s="127"/>
      <c r="D15" s="128" t="s">
        <v>530</v>
      </c>
      <c r="E15" s="129">
        <f t="shared" si="0"/>
        <v>10</v>
      </c>
      <c r="F15" s="129"/>
      <c r="G15" s="129"/>
      <c r="H15" s="129"/>
      <c r="I15" s="129"/>
      <c r="J15" s="129"/>
      <c r="K15" s="129">
        <v>5</v>
      </c>
      <c r="L15" s="129"/>
      <c r="M15" s="129"/>
      <c r="N15" s="129"/>
      <c r="O15" s="129">
        <v>5</v>
      </c>
      <c r="P15" s="129"/>
      <c r="Q15" s="129"/>
    </row>
    <row r="16" spans="1:17" s="5" customFormat="1" ht="18.75">
      <c r="A16" s="125">
        <v>10</v>
      </c>
      <c r="B16" s="126" t="s">
        <v>817</v>
      </c>
      <c r="C16" s="127"/>
      <c r="D16" s="128" t="s">
        <v>530</v>
      </c>
      <c r="E16" s="129">
        <f t="shared" si="0"/>
        <v>2</v>
      </c>
      <c r="F16" s="129"/>
      <c r="G16" s="129">
        <v>2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s="5" customFormat="1" ht="18.75">
      <c r="A17" s="125">
        <v>11</v>
      </c>
      <c r="B17" s="126" t="s">
        <v>818</v>
      </c>
      <c r="C17" s="127"/>
      <c r="D17" s="128" t="s">
        <v>530</v>
      </c>
      <c r="E17" s="129">
        <f t="shared" si="0"/>
        <v>5</v>
      </c>
      <c r="F17" s="129"/>
      <c r="G17" s="129"/>
      <c r="H17" s="129"/>
      <c r="I17" s="129"/>
      <c r="J17" s="129">
        <v>1</v>
      </c>
      <c r="K17" s="129">
        <v>1</v>
      </c>
      <c r="L17" s="129">
        <v>1</v>
      </c>
      <c r="M17" s="129">
        <v>1</v>
      </c>
      <c r="N17" s="129">
        <v>1</v>
      </c>
      <c r="O17" s="129"/>
      <c r="P17" s="129"/>
      <c r="Q17" s="129"/>
    </row>
    <row r="18" spans="1:17" s="5" customFormat="1" ht="18.75">
      <c r="A18" s="125">
        <v>12</v>
      </c>
      <c r="B18" s="126" t="s">
        <v>1754</v>
      </c>
      <c r="C18" s="127" t="s">
        <v>1753</v>
      </c>
      <c r="D18" s="128" t="s">
        <v>530</v>
      </c>
      <c r="E18" s="129">
        <f>SUM(F18:Q18)</f>
        <v>69</v>
      </c>
      <c r="F18" s="129">
        <v>5</v>
      </c>
      <c r="G18" s="129">
        <v>5</v>
      </c>
      <c r="H18" s="129">
        <v>5</v>
      </c>
      <c r="I18" s="129">
        <v>5</v>
      </c>
      <c r="J18" s="129">
        <v>5</v>
      </c>
      <c r="K18" s="129">
        <v>8</v>
      </c>
      <c r="L18" s="129">
        <v>8</v>
      </c>
      <c r="M18" s="129">
        <v>8</v>
      </c>
      <c r="N18" s="129">
        <v>5</v>
      </c>
      <c r="O18" s="129">
        <v>5</v>
      </c>
      <c r="P18" s="129">
        <v>5</v>
      </c>
      <c r="Q18" s="129">
        <v>5</v>
      </c>
    </row>
    <row r="19" spans="1:17" s="5" customFormat="1" ht="18.75">
      <c r="A19" s="125">
        <v>13</v>
      </c>
      <c r="B19" s="126" t="s">
        <v>1750</v>
      </c>
      <c r="C19" s="273" t="s">
        <v>1749</v>
      </c>
      <c r="D19" s="128" t="s">
        <v>530</v>
      </c>
      <c r="E19" s="129">
        <f t="shared" si="0"/>
        <v>16</v>
      </c>
      <c r="F19" s="129">
        <v>4</v>
      </c>
      <c r="G19" s="129"/>
      <c r="H19" s="129"/>
      <c r="I19" s="129">
        <v>4</v>
      </c>
      <c r="J19" s="129"/>
      <c r="K19" s="129"/>
      <c r="L19" s="129">
        <v>4</v>
      </c>
      <c r="M19" s="129"/>
      <c r="N19" s="129"/>
      <c r="O19" s="129">
        <v>4</v>
      </c>
      <c r="P19" s="129"/>
      <c r="Q19" s="129"/>
    </row>
    <row r="20" spans="1:17" s="5" customFormat="1" ht="18.75">
      <c r="A20" s="125">
        <v>14</v>
      </c>
      <c r="B20" s="126" t="s">
        <v>1751</v>
      </c>
      <c r="C20" s="273" t="s">
        <v>1749</v>
      </c>
      <c r="D20" s="128" t="s">
        <v>530</v>
      </c>
      <c r="E20" s="129">
        <f t="shared" si="0"/>
        <v>16</v>
      </c>
      <c r="F20" s="129"/>
      <c r="G20" s="129">
        <v>4</v>
      </c>
      <c r="H20" s="129"/>
      <c r="I20" s="129"/>
      <c r="J20" s="129">
        <v>4</v>
      </c>
      <c r="K20" s="129"/>
      <c r="L20" s="129"/>
      <c r="M20" s="129">
        <v>4</v>
      </c>
      <c r="N20" s="129"/>
      <c r="O20" s="129"/>
      <c r="P20" s="129">
        <v>4</v>
      </c>
      <c r="Q20" s="129"/>
    </row>
    <row r="21" spans="1:17" s="5" customFormat="1" ht="18.75">
      <c r="A21" s="125">
        <v>15</v>
      </c>
      <c r="B21" s="126" t="s">
        <v>1752</v>
      </c>
      <c r="C21" s="273" t="s">
        <v>1749</v>
      </c>
      <c r="D21" s="128" t="s">
        <v>530</v>
      </c>
      <c r="E21" s="129">
        <f t="shared" si="0"/>
        <v>16</v>
      </c>
      <c r="F21" s="129"/>
      <c r="G21" s="129"/>
      <c r="H21" s="129">
        <v>4</v>
      </c>
      <c r="I21" s="129"/>
      <c r="J21" s="129"/>
      <c r="K21" s="129">
        <v>4</v>
      </c>
      <c r="L21" s="129"/>
      <c r="M21" s="129"/>
      <c r="N21" s="129">
        <v>4</v>
      </c>
      <c r="O21" s="129"/>
      <c r="P21" s="129"/>
      <c r="Q21" s="129">
        <v>4</v>
      </c>
    </row>
    <row r="22" spans="1:17" s="5" customFormat="1" ht="18.75">
      <c r="A22" s="125">
        <v>16</v>
      </c>
      <c r="B22" s="126" t="s">
        <v>819</v>
      </c>
      <c r="C22" s="127"/>
      <c r="D22" s="128" t="s">
        <v>530</v>
      </c>
      <c r="E22" s="129">
        <f t="shared" si="0"/>
        <v>3</v>
      </c>
      <c r="F22" s="129"/>
      <c r="G22" s="129">
        <v>1</v>
      </c>
      <c r="H22" s="129"/>
      <c r="I22" s="129"/>
      <c r="J22" s="129"/>
      <c r="K22" s="129"/>
      <c r="L22" s="129">
        <v>2</v>
      </c>
      <c r="M22" s="129"/>
      <c r="N22" s="129"/>
      <c r="O22" s="129"/>
      <c r="P22" s="129"/>
      <c r="Q22" s="129"/>
    </row>
    <row r="23" spans="1:17" s="5" customFormat="1" ht="18.75">
      <c r="A23" s="125">
        <v>17</v>
      </c>
      <c r="B23" s="126" t="s">
        <v>820</v>
      </c>
      <c r="C23" s="127"/>
      <c r="D23" s="128" t="s">
        <v>530</v>
      </c>
      <c r="E23" s="129">
        <f t="shared" si="0"/>
        <v>1</v>
      </c>
      <c r="F23" s="129"/>
      <c r="G23" s="129"/>
      <c r="H23" s="129"/>
      <c r="I23" s="129"/>
      <c r="J23" s="129"/>
      <c r="K23" s="129"/>
      <c r="L23" s="129"/>
      <c r="M23" s="129">
        <v>1</v>
      </c>
      <c r="N23" s="129"/>
      <c r="O23" s="129"/>
      <c r="P23" s="129"/>
      <c r="Q23" s="129"/>
    </row>
    <row r="24" spans="1:17" s="5" customFormat="1" ht="18.75">
      <c r="A24" s="125">
        <v>18</v>
      </c>
      <c r="B24" s="126" t="s">
        <v>821</v>
      </c>
      <c r="C24" s="127"/>
      <c r="D24" s="128" t="s">
        <v>530</v>
      </c>
      <c r="E24" s="129">
        <f t="shared" si="0"/>
        <v>3</v>
      </c>
      <c r="F24" s="129"/>
      <c r="G24" s="129"/>
      <c r="H24" s="129">
        <v>1</v>
      </c>
      <c r="I24" s="129"/>
      <c r="J24" s="129"/>
      <c r="K24" s="129"/>
      <c r="L24" s="129"/>
      <c r="M24" s="129"/>
      <c r="N24" s="129">
        <v>1</v>
      </c>
      <c r="O24" s="129">
        <v>1</v>
      </c>
      <c r="P24" s="129"/>
      <c r="Q24" s="129"/>
    </row>
    <row r="25" spans="1:17" s="5" customFormat="1" ht="18.75">
      <c r="A25" s="125">
        <v>19</v>
      </c>
      <c r="B25" s="126" t="s">
        <v>822</v>
      </c>
      <c r="C25" s="127"/>
      <c r="D25" s="128" t="s">
        <v>530</v>
      </c>
      <c r="E25" s="129">
        <f t="shared" si="0"/>
        <v>2</v>
      </c>
      <c r="F25" s="129">
        <v>1</v>
      </c>
      <c r="G25" s="129"/>
      <c r="H25" s="129"/>
      <c r="I25" s="129"/>
      <c r="J25" s="129">
        <v>1</v>
      </c>
      <c r="K25" s="129"/>
      <c r="L25" s="129"/>
      <c r="M25" s="129"/>
      <c r="N25" s="129"/>
      <c r="O25" s="129"/>
      <c r="P25" s="129"/>
      <c r="Q25" s="129"/>
    </row>
    <row r="26" spans="1:17" s="5" customFormat="1" ht="18.75">
      <c r="A26" s="125">
        <v>20</v>
      </c>
      <c r="B26" s="126" t="s">
        <v>823</v>
      </c>
      <c r="C26" s="127"/>
      <c r="D26" s="128" t="s">
        <v>530</v>
      </c>
      <c r="E26" s="129">
        <f t="shared" si="0"/>
        <v>1</v>
      </c>
      <c r="F26" s="129"/>
      <c r="G26" s="129"/>
      <c r="H26" s="129"/>
      <c r="I26" s="129"/>
      <c r="J26" s="129"/>
      <c r="K26" s="129">
        <v>1</v>
      </c>
      <c r="L26" s="129"/>
      <c r="M26" s="129"/>
      <c r="N26" s="129"/>
      <c r="O26" s="129"/>
      <c r="P26" s="129"/>
      <c r="Q26" s="129"/>
    </row>
    <row r="27" spans="1:17" s="5" customFormat="1" ht="18.75">
      <c r="A27" s="125">
        <v>21</v>
      </c>
      <c r="B27" s="126" t="s">
        <v>824</v>
      </c>
      <c r="C27" s="127"/>
      <c r="D27" s="128" t="s">
        <v>530</v>
      </c>
      <c r="E27" s="129">
        <f t="shared" si="0"/>
        <v>2</v>
      </c>
      <c r="F27" s="129"/>
      <c r="G27" s="129">
        <v>1</v>
      </c>
      <c r="H27" s="129"/>
      <c r="I27" s="129"/>
      <c r="J27" s="129"/>
      <c r="K27" s="129"/>
      <c r="L27" s="129">
        <v>1</v>
      </c>
      <c r="M27" s="129"/>
      <c r="N27" s="129"/>
      <c r="O27" s="129"/>
      <c r="P27" s="129"/>
      <c r="Q27" s="129"/>
    </row>
    <row r="28" spans="1:17" s="5" customFormat="1" ht="18.75">
      <c r="A28" s="125">
        <v>22</v>
      </c>
      <c r="B28" s="126" t="s">
        <v>825</v>
      </c>
      <c r="C28" s="127"/>
      <c r="D28" s="128" t="s">
        <v>530</v>
      </c>
      <c r="E28" s="129">
        <f t="shared" si="0"/>
        <v>6</v>
      </c>
      <c r="F28" s="129"/>
      <c r="G28" s="129">
        <v>3</v>
      </c>
      <c r="H28" s="129"/>
      <c r="I28" s="129"/>
      <c r="J28" s="129"/>
      <c r="K28" s="129"/>
      <c r="L28" s="129">
        <v>3</v>
      </c>
      <c r="M28" s="129"/>
      <c r="N28" s="129"/>
      <c r="O28" s="129"/>
      <c r="P28" s="129"/>
      <c r="Q28" s="129"/>
    </row>
    <row r="29" spans="1:17" s="5" customFormat="1" ht="18.75">
      <c r="A29" s="125">
        <v>23</v>
      </c>
      <c r="B29" s="126" t="s">
        <v>448</v>
      </c>
      <c r="C29" s="130"/>
      <c r="D29" s="128" t="s">
        <v>530</v>
      </c>
      <c r="E29" s="129">
        <f t="shared" si="0"/>
        <v>48</v>
      </c>
      <c r="F29" s="129"/>
      <c r="G29" s="129">
        <v>8</v>
      </c>
      <c r="H29" s="129"/>
      <c r="I29" s="129">
        <v>8</v>
      </c>
      <c r="J29" s="129"/>
      <c r="K29" s="129">
        <v>8</v>
      </c>
      <c r="L29" s="129"/>
      <c r="M29" s="129">
        <v>8</v>
      </c>
      <c r="N29" s="129"/>
      <c r="O29" s="129">
        <v>8</v>
      </c>
      <c r="P29" s="129"/>
      <c r="Q29" s="129">
        <v>8</v>
      </c>
    </row>
    <row r="30" spans="1:17" s="5" customFormat="1" ht="18.75">
      <c r="A30" s="125">
        <v>24</v>
      </c>
      <c r="B30" s="126" t="s">
        <v>449</v>
      </c>
      <c r="C30" s="130"/>
      <c r="D30" s="128" t="s">
        <v>530</v>
      </c>
      <c r="E30" s="129">
        <f t="shared" si="0"/>
        <v>40</v>
      </c>
      <c r="F30" s="129">
        <v>5</v>
      </c>
      <c r="G30" s="129"/>
      <c r="H30" s="129">
        <v>7</v>
      </c>
      <c r="I30" s="129"/>
      <c r="J30" s="129">
        <v>5</v>
      </c>
      <c r="K30" s="129">
        <v>4</v>
      </c>
      <c r="L30" s="129">
        <v>7</v>
      </c>
      <c r="M30" s="129"/>
      <c r="N30" s="129">
        <v>5</v>
      </c>
      <c r="O30" s="129"/>
      <c r="P30" s="129">
        <v>7</v>
      </c>
      <c r="Q30" s="129"/>
    </row>
    <row r="31" spans="1:17" s="5" customFormat="1" ht="18.75">
      <c r="A31" s="125">
        <v>25</v>
      </c>
      <c r="B31" s="126" t="s">
        <v>450</v>
      </c>
      <c r="C31" s="130"/>
      <c r="D31" s="128" t="s">
        <v>530</v>
      </c>
      <c r="E31" s="129">
        <f t="shared" si="0"/>
        <v>7</v>
      </c>
      <c r="F31" s="129"/>
      <c r="G31" s="129"/>
      <c r="H31" s="129"/>
      <c r="I31" s="129">
        <v>4</v>
      </c>
      <c r="J31" s="129"/>
      <c r="K31" s="129"/>
      <c r="L31" s="129"/>
      <c r="M31" s="129">
        <v>3</v>
      </c>
      <c r="N31" s="129"/>
      <c r="O31" s="129"/>
      <c r="P31" s="129"/>
      <c r="Q31" s="129"/>
    </row>
    <row r="32" spans="1:17" s="5" customFormat="1" ht="18.75">
      <c r="A32" s="125">
        <v>26</v>
      </c>
      <c r="B32" s="126" t="s">
        <v>451</v>
      </c>
      <c r="C32" s="130"/>
      <c r="D32" s="128" t="s">
        <v>530</v>
      </c>
      <c r="E32" s="129">
        <f t="shared" si="0"/>
        <v>3</v>
      </c>
      <c r="F32" s="129">
        <v>1</v>
      </c>
      <c r="G32" s="129"/>
      <c r="H32" s="129"/>
      <c r="I32" s="129">
        <v>1</v>
      </c>
      <c r="J32" s="129"/>
      <c r="K32" s="129"/>
      <c r="L32" s="129"/>
      <c r="M32" s="129">
        <v>1</v>
      </c>
      <c r="N32" s="129"/>
      <c r="O32" s="129"/>
      <c r="P32" s="129"/>
      <c r="Q32" s="129"/>
    </row>
    <row r="33" spans="1:17" s="5" customFormat="1" ht="18.75">
      <c r="A33" s="125">
        <v>27</v>
      </c>
      <c r="B33" s="126" t="s">
        <v>452</v>
      </c>
      <c r="C33" s="130"/>
      <c r="D33" s="128" t="s">
        <v>530</v>
      </c>
      <c r="E33" s="129">
        <f t="shared" si="0"/>
        <v>3</v>
      </c>
      <c r="F33" s="129"/>
      <c r="G33" s="129"/>
      <c r="H33" s="129">
        <v>1</v>
      </c>
      <c r="I33" s="129"/>
      <c r="J33" s="129"/>
      <c r="K33" s="129"/>
      <c r="L33" s="129">
        <v>1</v>
      </c>
      <c r="M33" s="129"/>
      <c r="N33" s="129"/>
      <c r="O33" s="129">
        <v>1</v>
      </c>
      <c r="P33" s="129"/>
      <c r="Q33" s="129"/>
    </row>
    <row r="34" spans="1:17" s="5" customFormat="1" ht="18.75">
      <c r="A34" s="125">
        <v>28</v>
      </c>
      <c r="B34" s="126" t="s">
        <v>446</v>
      </c>
      <c r="C34" s="133"/>
      <c r="D34" s="134" t="s">
        <v>530</v>
      </c>
      <c r="E34" s="133">
        <f t="shared" si="0"/>
        <v>22</v>
      </c>
      <c r="F34" s="133"/>
      <c r="G34" s="133">
        <v>5</v>
      </c>
      <c r="H34" s="133"/>
      <c r="I34" s="133">
        <v>5</v>
      </c>
      <c r="J34" s="133"/>
      <c r="K34" s="133">
        <v>5</v>
      </c>
      <c r="L34" s="133"/>
      <c r="M34" s="133">
        <v>5</v>
      </c>
      <c r="N34" s="133"/>
      <c r="O34" s="133">
        <v>2</v>
      </c>
      <c r="P34" s="133"/>
      <c r="Q34" s="133"/>
    </row>
    <row r="35" spans="1:17" s="5" customFormat="1" ht="18.75">
      <c r="A35" s="125">
        <v>29</v>
      </c>
      <c r="B35" s="126" t="s">
        <v>447</v>
      </c>
      <c r="C35" s="133"/>
      <c r="D35" s="134" t="s">
        <v>530</v>
      </c>
      <c r="E35" s="133">
        <f t="shared" si="0"/>
        <v>10</v>
      </c>
      <c r="F35" s="133"/>
      <c r="G35" s="133"/>
      <c r="H35" s="133">
        <v>6</v>
      </c>
      <c r="I35" s="133"/>
      <c r="J35" s="133"/>
      <c r="K35" s="133"/>
      <c r="L35" s="133"/>
      <c r="M35" s="133"/>
      <c r="N35" s="133">
        <v>4</v>
      </c>
      <c r="O35" s="133"/>
      <c r="P35" s="133"/>
      <c r="Q35" s="133"/>
    </row>
    <row r="36" spans="1:17" s="5" customFormat="1" ht="27">
      <c r="A36" s="125">
        <v>30</v>
      </c>
      <c r="B36" s="126" t="s">
        <v>427</v>
      </c>
      <c r="C36" s="160"/>
      <c r="D36" s="134" t="s">
        <v>530</v>
      </c>
      <c r="E36" s="133">
        <f t="shared" si="0"/>
        <v>6</v>
      </c>
      <c r="F36" s="133"/>
      <c r="G36" s="133">
        <v>1</v>
      </c>
      <c r="H36" s="133"/>
      <c r="I36" s="133">
        <v>1</v>
      </c>
      <c r="J36" s="133"/>
      <c r="K36" s="133">
        <v>1</v>
      </c>
      <c r="L36" s="133"/>
      <c r="M36" s="133">
        <v>1</v>
      </c>
      <c r="N36" s="133"/>
      <c r="O36" s="133">
        <v>1</v>
      </c>
      <c r="P36" s="133"/>
      <c r="Q36" s="133">
        <v>1</v>
      </c>
    </row>
    <row r="37" spans="1:17" s="5" customFormat="1" ht="27">
      <c r="A37" s="125">
        <v>31</v>
      </c>
      <c r="B37" s="126" t="s">
        <v>425</v>
      </c>
      <c r="C37" s="160"/>
      <c r="D37" s="134" t="s">
        <v>530</v>
      </c>
      <c r="E37" s="133">
        <f t="shared" si="0"/>
        <v>10</v>
      </c>
      <c r="F37" s="133"/>
      <c r="G37" s="133"/>
      <c r="H37" s="133">
        <v>2</v>
      </c>
      <c r="I37" s="133"/>
      <c r="J37" s="133">
        <v>2</v>
      </c>
      <c r="K37" s="133"/>
      <c r="L37" s="133">
        <v>2</v>
      </c>
      <c r="M37" s="133"/>
      <c r="N37" s="133">
        <v>2</v>
      </c>
      <c r="O37" s="133"/>
      <c r="P37" s="133">
        <v>2</v>
      </c>
      <c r="Q37" s="133"/>
    </row>
    <row r="38" spans="1:17" s="5" customFormat="1" ht="27">
      <c r="A38" s="125">
        <v>32</v>
      </c>
      <c r="B38" s="126" t="s">
        <v>426</v>
      </c>
      <c r="C38" s="160"/>
      <c r="D38" s="134" t="s">
        <v>530</v>
      </c>
      <c r="E38" s="133">
        <f t="shared" si="0"/>
        <v>6</v>
      </c>
      <c r="F38" s="133">
        <v>1</v>
      </c>
      <c r="G38" s="133"/>
      <c r="H38" s="133">
        <v>1</v>
      </c>
      <c r="I38" s="133"/>
      <c r="J38" s="133">
        <v>1</v>
      </c>
      <c r="K38" s="133"/>
      <c r="L38" s="133">
        <v>1</v>
      </c>
      <c r="M38" s="133"/>
      <c r="N38" s="133">
        <v>1</v>
      </c>
      <c r="O38" s="133"/>
      <c r="P38" s="133">
        <v>1</v>
      </c>
      <c r="Q38" s="133"/>
    </row>
    <row r="39" spans="1:17" s="5" customFormat="1" ht="18.75">
      <c r="A39" s="125">
        <v>33</v>
      </c>
      <c r="B39" s="126" t="s">
        <v>826</v>
      </c>
      <c r="C39" s="160"/>
      <c r="D39" s="134" t="s">
        <v>530</v>
      </c>
      <c r="E39" s="133">
        <f t="shared" si="0"/>
        <v>3</v>
      </c>
      <c r="F39" s="133"/>
      <c r="G39" s="133"/>
      <c r="H39" s="133"/>
      <c r="I39" s="133"/>
      <c r="J39" s="133"/>
      <c r="K39" s="133"/>
      <c r="L39" s="133">
        <v>2</v>
      </c>
      <c r="M39" s="133"/>
      <c r="N39" s="133"/>
      <c r="O39" s="133"/>
      <c r="P39" s="133">
        <v>1</v>
      </c>
      <c r="Q39" s="133"/>
    </row>
    <row r="40" spans="1:17" s="5" customFormat="1" ht="18.75">
      <c r="A40" s="125">
        <v>34</v>
      </c>
      <c r="B40" s="126" t="s">
        <v>827</v>
      </c>
      <c r="C40" s="160"/>
      <c r="D40" s="134" t="s">
        <v>530</v>
      </c>
      <c r="E40" s="133">
        <f t="shared" ref="E40:E71" si="1">SUM(F40:Q40)</f>
        <v>2</v>
      </c>
      <c r="F40" s="133"/>
      <c r="G40" s="133"/>
      <c r="H40" s="133"/>
      <c r="I40" s="133"/>
      <c r="J40" s="133"/>
      <c r="K40" s="133"/>
      <c r="L40" s="133">
        <v>2</v>
      </c>
      <c r="M40" s="133"/>
      <c r="N40" s="133"/>
      <c r="O40" s="133"/>
      <c r="P40" s="133"/>
      <c r="Q40" s="133"/>
    </row>
    <row r="41" spans="1:17" s="5" customFormat="1" ht="18.75">
      <c r="A41" s="125">
        <v>35</v>
      </c>
      <c r="B41" s="126" t="s">
        <v>828</v>
      </c>
      <c r="C41" s="160"/>
      <c r="D41" s="134" t="s">
        <v>530</v>
      </c>
      <c r="E41" s="133">
        <f t="shared" si="1"/>
        <v>6</v>
      </c>
      <c r="F41" s="133"/>
      <c r="G41" s="133"/>
      <c r="H41" s="133"/>
      <c r="I41" s="133"/>
      <c r="J41" s="133"/>
      <c r="K41" s="133">
        <v>6</v>
      </c>
      <c r="L41" s="133"/>
      <c r="M41" s="133"/>
      <c r="N41" s="133"/>
      <c r="O41" s="133"/>
      <c r="P41" s="133"/>
      <c r="Q41" s="133"/>
    </row>
    <row r="42" spans="1:17" s="5" customFormat="1" ht="18.75">
      <c r="A42" s="125">
        <v>36</v>
      </c>
      <c r="B42" s="126" t="s">
        <v>829</v>
      </c>
      <c r="C42" s="160"/>
      <c r="D42" s="134" t="s">
        <v>530</v>
      </c>
      <c r="E42" s="133">
        <f t="shared" si="1"/>
        <v>4</v>
      </c>
      <c r="F42" s="133"/>
      <c r="G42" s="133">
        <v>2</v>
      </c>
      <c r="H42" s="133"/>
      <c r="I42" s="133"/>
      <c r="J42" s="133"/>
      <c r="K42" s="133"/>
      <c r="L42" s="133"/>
      <c r="M42" s="133">
        <v>2</v>
      </c>
      <c r="N42" s="133"/>
      <c r="O42" s="133"/>
      <c r="P42" s="133"/>
      <c r="Q42" s="133"/>
    </row>
    <row r="43" spans="1:17" s="5" customFormat="1" ht="18.75">
      <c r="A43" s="125">
        <v>37</v>
      </c>
      <c r="B43" s="126" t="s">
        <v>423</v>
      </c>
      <c r="C43" s="160" t="s">
        <v>424</v>
      </c>
      <c r="D43" s="134" t="s">
        <v>530</v>
      </c>
      <c r="E43" s="133">
        <f t="shared" si="1"/>
        <v>12</v>
      </c>
      <c r="F43" s="133">
        <v>1</v>
      </c>
      <c r="G43" s="133">
        <v>1</v>
      </c>
      <c r="H43" s="133">
        <v>1</v>
      </c>
      <c r="I43" s="133">
        <v>1</v>
      </c>
      <c r="J43" s="133">
        <v>1</v>
      </c>
      <c r="K43" s="133">
        <v>1</v>
      </c>
      <c r="L43" s="133">
        <v>1</v>
      </c>
      <c r="M43" s="133">
        <v>1</v>
      </c>
      <c r="N43" s="133">
        <v>1</v>
      </c>
      <c r="O43" s="133">
        <v>1</v>
      </c>
      <c r="P43" s="133">
        <v>1</v>
      </c>
      <c r="Q43" s="133">
        <v>1</v>
      </c>
    </row>
    <row r="44" spans="1:17" s="5" customFormat="1" ht="18.75">
      <c r="A44" s="125">
        <v>38</v>
      </c>
      <c r="B44" s="126" t="s">
        <v>808</v>
      </c>
      <c r="C44" s="160"/>
      <c r="D44" s="134" t="s">
        <v>530</v>
      </c>
      <c r="E44" s="133">
        <f t="shared" si="1"/>
        <v>1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>
        <v>1</v>
      </c>
    </row>
    <row r="45" spans="1:17" s="5" customFormat="1" ht="18.75">
      <c r="A45" s="125">
        <v>39</v>
      </c>
      <c r="B45" s="126" t="s">
        <v>444</v>
      </c>
      <c r="C45" s="160"/>
      <c r="D45" s="134" t="s">
        <v>530</v>
      </c>
      <c r="E45" s="133">
        <f t="shared" si="1"/>
        <v>4</v>
      </c>
      <c r="F45" s="133"/>
      <c r="G45" s="133">
        <v>1</v>
      </c>
      <c r="H45" s="133"/>
      <c r="I45" s="133"/>
      <c r="J45" s="133">
        <v>1</v>
      </c>
      <c r="K45" s="133"/>
      <c r="L45" s="133"/>
      <c r="M45" s="133">
        <v>1</v>
      </c>
      <c r="N45" s="133"/>
      <c r="O45" s="133"/>
      <c r="P45" s="133">
        <v>1</v>
      </c>
      <c r="Q45" s="133"/>
    </row>
    <row r="46" spans="1:17" s="5" customFormat="1" ht="18.75">
      <c r="A46" s="125">
        <v>40</v>
      </c>
      <c r="B46" s="126" t="s">
        <v>443</v>
      </c>
      <c r="C46" s="160"/>
      <c r="D46" s="134" t="s">
        <v>530</v>
      </c>
      <c r="E46" s="133">
        <f t="shared" si="1"/>
        <v>4</v>
      </c>
      <c r="F46" s="133"/>
      <c r="G46" s="133"/>
      <c r="H46" s="133">
        <v>1</v>
      </c>
      <c r="I46" s="133"/>
      <c r="J46" s="133"/>
      <c r="K46" s="133">
        <v>1</v>
      </c>
      <c r="L46" s="133"/>
      <c r="M46" s="133"/>
      <c r="N46" s="133">
        <v>1</v>
      </c>
      <c r="O46" s="133"/>
      <c r="P46" s="133"/>
      <c r="Q46" s="133">
        <v>1</v>
      </c>
    </row>
    <row r="47" spans="1:17" s="5" customFormat="1" ht="18.75">
      <c r="A47" s="125">
        <v>41</v>
      </c>
      <c r="B47" s="126" t="s">
        <v>442</v>
      </c>
      <c r="C47" s="160"/>
      <c r="D47" s="134" t="s">
        <v>530</v>
      </c>
      <c r="E47" s="133">
        <f t="shared" si="1"/>
        <v>6</v>
      </c>
      <c r="F47" s="133">
        <v>1</v>
      </c>
      <c r="G47" s="133"/>
      <c r="H47" s="133">
        <v>1</v>
      </c>
      <c r="I47" s="133"/>
      <c r="J47" s="133">
        <v>1</v>
      </c>
      <c r="K47" s="133"/>
      <c r="L47" s="133">
        <v>1</v>
      </c>
      <c r="M47" s="133"/>
      <c r="N47" s="133">
        <v>1</v>
      </c>
      <c r="O47" s="133"/>
      <c r="P47" s="133">
        <v>1</v>
      </c>
      <c r="Q47" s="133"/>
    </row>
    <row r="48" spans="1:17" s="5" customFormat="1" ht="18.75">
      <c r="A48" s="125">
        <v>42</v>
      </c>
      <c r="B48" s="126" t="s">
        <v>445</v>
      </c>
      <c r="C48" s="160"/>
      <c r="D48" s="134" t="s">
        <v>530</v>
      </c>
      <c r="E48" s="133">
        <f t="shared" si="1"/>
        <v>3</v>
      </c>
      <c r="F48" s="133">
        <v>1</v>
      </c>
      <c r="G48" s="133"/>
      <c r="H48" s="133"/>
      <c r="I48" s="133"/>
      <c r="J48" s="133">
        <v>1</v>
      </c>
      <c r="K48" s="133"/>
      <c r="L48" s="133"/>
      <c r="M48" s="133"/>
      <c r="N48" s="133">
        <v>1</v>
      </c>
      <c r="O48" s="133"/>
      <c r="P48" s="133"/>
      <c r="Q48" s="133"/>
    </row>
    <row r="49" spans="1:17" s="5" customFormat="1" ht="18.75">
      <c r="A49" s="125">
        <v>43</v>
      </c>
      <c r="B49" s="126" t="s">
        <v>469</v>
      </c>
      <c r="C49" s="160"/>
      <c r="D49" s="134" t="s">
        <v>530</v>
      </c>
      <c r="E49" s="133">
        <f t="shared" si="1"/>
        <v>15</v>
      </c>
      <c r="F49" s="133">
        <v>0</v>
      </c>
      <c r="G49" s="133">
        <v>0</v>
      </c>
      <c r="H49" s="133">
        <v>10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5</v>
      </c>
      <c r="Q49" s="133">
        <v>0</v>
      </c>
    </row>
    <row r="50" spans="1:17" s="5" customFormat="1" ht="18.75">
      <c r="A50" s="125">
        <v>44</v>
      </c>
      <c r="B50" s="126" t="s">
        <v>435</v>
      </c>
      <c r="C50" s="160" t="s">
        <v>436</v>
      </c>
      <c r="D50" s="134" t="s">
        <v>530</v>
      </c>
      <c r="E50" s="133">
        <f t="shared" si="1"/>
        <v>24</v>
      </c>
      <c r="F50" s="133">
        <v>2</v>
      </c>
      <c r="G50" s="133">
        <v>2</v>
      </c>
      <c r="H50" s="133">
        <v>2</v>
      </c>
      <c r="I50" s="133">
        <v>2</v>
      </c>
      <c r="J50" s="133">
        <v>2</v>
      </c>
      <c r="K50" s="133">
        <v>2</v>
      </c>
      <c r="L50" s="133">
        <v>2</v>
      </c>
      <c r="M50" s="133">
        <v>2</v>
      </c>
      <c r="N50" s="133">
        <v>2</v>
      </c>
      <c r="O50" s="133">
        <v>2</v>
      </c>
      <c r="P50" s="133">
        <v>2</v>
      </c>
      <c r="Q50" s="133">
        <v>2</v>
      </c>
    </row>
    <row r="51" spans="1:17" s="5" customFormat="1" ht="18.75">
      <c r="A51" s="125">
        <v>45</v>
      </c>
      <c r="B51" s="126" t="s">
        <v>437</v>
      </c>
      <c r="C51" s="160" t="s">
        <v>436</v>
      </c>
      <c r="D51" s="134" t="s">
        <v>530</v>
      </c>
      <c r="E51" s="133">
        <f t="shared" si="1"/>
        <v>18</v>
      </c>
      <c r="F51" s="133"/>
      <c r="G51" s="133">
        <v>3</v>
      </c>
      <c r="H51" s="133"/>
      <c r="I51" s="133">
        <v>3</v>
      </c>
      <c r="J51" s="133"/>
      <c r="K51" s="133">
        <v>3</v>
      </c>
      <c r="L51" s="133"/>
      <c r="M51" s="133">
        <v>3</v>
      </c>
      <c r="N51" s="133"/>
      <c r="O51" s="133">
        <v>3</v>
      </c>
      <c r="P51" s="133"/>
      <c r="Q51" s="133">
        <v>3</v>
      </c>
    </row>
    <row r="52" spans="1:17" s="5" customFormat="1" ht="18.75">
      <c r="A52" s="125">
        <v>46</v>
      </c>
      <c r="B52" s="126" t="s">
        <v>438</v>
      </c>
      <c r="C52" s="160" t="s">
        <v>436</v>
      </c>
      <c r="D52" s="134" t="s">
        <v>530</v>
      </c>
      <c r="E52" s="133">
        <f t="shared" si="1"/>
        <v>24</v>
      </c>
      <c r="F52" s="133">
        <v>2</v>
      </c>
      <c r="G52" s="133">
        <v>2</v>
      </c>
      <c r="H52" s="133">
        <v>2</v>
      </c>
      <c r="I52" s="133">
        <v>2</v>
      </c>
      <c r="J52" s="133">
        <v>2</v>
      </c>
      <c r="K52" s="133">
        <v>2</v>
      </c>
      <c r="L52" s="133">
        <v>2</v>
      </c>
      <c r="M52" s="133">
        <v>2</v>
      </c>
      <c r="N52" s="133">
        <v>2</v>
      </c>
      <c r="O52" s="133">
        <v>2</v>
      </c>
      <c r="P52" s="133">
        <v>2</v>
      </c>
      <c r="Q52" s="133">
        <v>2</v>
      </c>
    </row>
    <row r="53" spans="1:17" s="5" customFormat="1" ht="18.75">
      <c r="A53" s="125">
        <v>47</v>
      </c>
      <c r="B53" s="126" t="s">
        <v>439</v>
      </c>
      <c r="C53" s="160" t="s">
        <v>436</v>
      </c>
      <c r="D53" s="134" t="s">
        <v>530</v>
      </c>
      <c r="E53" s="133">
        <f t="shared" si="1"/>
        <v>18</v>
      </c>
      <c r="F53" s="133">
        <v>3</v>
      </c>
      <c r="G53" s="133"/>
      <c r="H53" s="133">
        <v>3</v>
      </c>
      <c r="I53" s="133"/>
      <c r="J53" s="133">
        <v>3</v>
      </c>
      <c r="K53" s="133"/>
      <c r="L53" s="133">
        <v>3</v>
      </c>
      <c r="M53" s="133"/>
      <c r="N53" s="133">
        <v>3</v>
      </c>
      <c r="O53" s="133"/>
      <c r="P53" s="133">
        <v>3</v>
      </c>
      <c r="Q53" s="133"/>
    </row>
    <row r="54" spans="1:17" s="5" customFormat="1" ht="18.75">
      <c r="A54" s="125">
        <v>48</v>
      </c>
      <c r="B54" s="126" t="s">
        <v>440</v>
      </c>
      <c r="C54" s="160" t="s">
        <v>436</v>
      </c>
      <c r="D54" s="134" t="s">
        <v>530</v>
      </c>
      <c r="E54" s="133">
        <f t="shared" si="1"/>
        <v>18</v>
      </c>
      <c r="F54" s="133"/>
      <c r="G54" s="133">
        <v>3</v>
      </c>
      <c r="H54" s="133"/>
      <c r="I54" s="133">
        <v>3</v>
      </c>
      <c r="J54" s="133"/>
      <c r="K54" s="133">
        <v>3</v>
      </c>
      <c r="L54" s="133"/>
      <c r="M54" s="133">
        <v>3</v>
      </c>
      <c r="N54" s="133"/>
      <c r="O54" s="133">
        <v>3</v>
      </c>
      <c r="P54" s="133"/>
      <c r="Q54" s="133">
        <v>3</v>
      </c>
    </row>
    <row r="55" spans="1:17" s="5" customFormat="1" ht="18.75">
      <c r="A55" s="125">
        <v>49</v>
      </c>
      <c r="B55" s="126" t="s">
        <v>441</v>
      </c>
      <c r="C55" s="160" t="s">
        <v>436</v>
      </c>
      <c r="D55" s="134" t="s">
        <v>530</v>
      </c>
      <c r="E55" s="133">
        <f t="shared" si="1"/>
        <v>6</v>
      </c>
      <c r="F55" s="133"/>
      <c r="G55" s="133">
        <v>1</v>
      </c>
      <c r="H55" s="133"/>
      <c r="I55" s="133">
        <v>1</v>
      </c>
      <c r="J55" s="133"/>
      <c r="K55" s="133">
        <v>1</v>
      </c>
      <c r="L55" s="133"/>
      <c r="M55" s="133">
        <v>1</v>
      </c>
      <c r="N55" s="133"/>
      <c r="O55" s="133">
        <v>1</v>
      </c>
      <c r="P55" s="133"/>
      <c r="Q55" s="133">
        <v>1</v>
      </c>
    </row>
    <row r="56" spans="1:17">
      <c r="A56" s="125">
        <v>50</v>
      </c>
      <c r="B56" s="126" t="s">
        <v>809</v>
      </c>
      <c r="C56" s="160"/>
      <c r="D56" s="134" t="s">
        <v>530</v>
      </c>
      <c r="E56" s="133">
        <f t="shared" si="1"/>
        <v>10</v>
      </c>
      <c r="F56" s="133"/>
      <c r="G56" s="133"/>
      <c r="H56" s="133"/>
      <c r="I56" s="133"/>
      <c r="J56" s="133"/>
      <c r="K56" s="133"/>
      <c r="L56" s="133">
        <v>6</v>
      </c>
      <c r="M56" s="133"/>
      <c r="N56" s="133"/>
      <c r="O56" s="133"/>
      <c r="P56" s="133">
        <v>4</v>
      </c>
      <c r="Q56" s="133"/>
    </row>
    <row r="57" spans="1:17">
      <c r="A57" s="125">
        <v>51</v>
      </c>
      <c r="B57" s="126" t="s">
        <v>810</v>
      </c>
      <c r="C57" s="160"/>
      <c r="D57" s="134" t="s">
        <v>530</v>
      </c>
      <c r="E57" s="133">
        <f t="shared" si="1"/>
        <v>6</v>
      </c>
      <c r="F57" s="133"/>
      <c r="G57" s="133"/>
      <c r="H57" s="133"/>
      <c r="I57" s="133"/>
      <c r="J57" s="133"/>
      <c r="K57" s="133"/>
      <c r="L57" s="133">
        <v>2</v>
      </c>
      <c r="M57" s="133"/>
      <c r="N57" s="133"/>
      <c r="O57" s="133"/>
      <c r="P57" s="133">
        <v>4</v>
      </c>
      <c r="Q57" s="133"/>
    </row>
    <row r="58" spans="1:17">
      <c r="A58" s="125">
        <v>52</v>
      </c>
      <c r="B58" s="126" t="s">
        <v>811</v>
      </c>
      <c r="C58" s="160"/>
      <c r="D58" s="134" t="s">
        <v>530</v>
      </c>
      <c r="E58" s="133">
        <f t="shared" si="1"/>
        <v>2</v>
      </c>
      <c r="F58" s="133"/>
      <c r="G58" s="133"/>
      <c r="H58" s="133"/>
      <c r="I58" s="133"/>
      <c r="J58" s="133"/>
      <c r="K58" s="133"/>
      <c r="L58" s="133">
        <v>2</v>
      </c>
      <c r="M58" s="133"/>
      <c r="N58" s="133"/>
      <c r="O58" s="133"/>
      <c r="P58" s="133"/>
      <c r="Q58" s="133"/>
    </row>
    <row r="59" spans="1:17">
      <c r="A59" s="125">
        <v>53</v>
      </c>
      <c r="B59" s="126" t="s">
        <v>812</v>
      </c>
      <c r="C59" s="160"/>
      <c r="D59" s="134" t="s">
        <v>530</v>
      </c>
      <c r="E59" s="133">
        <f t="shared" si="1"/>
        <v>3</v>
      </c>
      <c r="F59" s="133"/>
      <c r="G59" s="133"/>
      <c r="H59" s="133"/>
      <c r="I59" s="133"/>
      <c r="J59" s="133"/>
      <c r="K59" s="133"/>
      <c r="L59" s="133">
        <v>2</v>
      </c>
      <c r="M59" s="133"/>
      <c r="N59" s="133"/>
      <c r="O59" s="133"/>
      <c r="P59" s="133">
        <v>1</v>
      </c>
      <c r="Q59" s="133"/>
    </row>
    <row r="60" spans="1:17">
      <c r="A60" s="125">
        <v>54</v>
      </c>
      <c r="B60" s="126" t="s">
        <v>813</v>
      </c>
      <c r="C60" s="160"/>
      <c r="D60" s="134" t="s">
        <v>530</v>
      </c>
      <c r="E60" s="133">
        <f t="shared" si="1"/>
        <v>2</v>
      </c>
      <c r="F60" s="133"/>
      <c r="G60" s="133"/>
      <c r="H60" s="133"/>
      <c r="I60" s="133"/>
      <c r="J60" s="133"/>
      <c r="K60" s="133">
        <v>1</v>
      </c>
      <c r="L60" s="133">
        <v>1</v>
      </c>
      <c r="M60" s="133"/>
      <c r="N60" s="133"/>
      <c r="O60" s="133"/>
      <c r="P60" s="133"/>
      <c r="Q60" s="133"/>
    </row>
    <row r="61" spans="1:17">
      <c r="A61" s="125">
        <v>55</v>
      </c>
      <c r="B61" s="126" t="s">
        <v>453</v>
      </c>
      <c r="C61" s="133"/>
      <c r="D61" s="134" t="s">
        <v>530</v>
      </c>
      <c r="E61" s="133">
        <f t="shared" si="1"/>
        <v>36</v>
      </c>
      <c r="F61" s="133"/>
      <c r="G61" s="133">
        <v>10</v>
      </c>
      <c r="H61" s="133"/>
      <c r="I61" s="133"/>
      <c r="J61" s="133"/>
      <c r="K61" s="133">
        <v>14</v>
      </c>
      <c r="L61" s="133"/>
      <c r="M61" s="133"/>
      <c r="N61" s="133">
        <v>12</v>
      </c>
      <c r="O61" s="133"/>
      <c r="P61" s="133"/>
      <c r="Q61" s="133"/>
    </row>
    <row r="62" spans="1:17">
      <c r="A62" s="125">
        <v>56</v>
      </c>
      <c r="B62" s="126" t="s">
        <v>454</v>
      </c>
      <c r="C62" s="133"/>
      <c r="D62" s="134" t="s">
        <v>530</v>
      </c>
      <c r="E62" s="133">
        <f t="shared" si="1"/>
        <v>38</v>
      </c>
      <c r="F62" s="133"/>
      <c r="G62" s="133">
        <v>10</v>
      </c>
      <c r="H62" s="133"/>
      <c r="I62" s="133"/>
      <c r="J62" s="133">
        <v>14</v>
      </c>
      <c r="K62" s="133"/>
      <c r="L62" s="133"/>
      <c r="M62" s="133">
        <v>14</v>
      </c>
      <c r="N62" s="133"/>
      <c r="O62" s="133"/>
      <c r="P62" s="133"/>
      <c r="Q62" s="133"/>
    </row>
    <row r="63" spans="1:17">
      <c r="A63" s="125">
        <v>57</v>
      </c>
      <c r="B63" s="126" t="s">
        <v>455</v>
      </c>
      <c r="C63" s="133"/>
      <c r="D63" s="134" t="s">
        <v>530</v>
      </c>
      <c r="E63" s="133">
        <f t="shared" si="1"/>
        <v>36</v>
      </c>
      <c r="F63" s="133">
        <v>10</v>
      </c>
      <c r="G63" s="133"/>
      <c r="H63" s="133"/>
      <c r="I63" s="133">
        <v>14</v>
      </c>
      <c r="J63" s="133"/>
      <c r="K63" s="133"/>
      <c r="L63" s="133">
        <v>12</v>
      </c>
      <c r="M63" s="133"/>
      <c r="N63" s="133"/>
      <c r="O63" s="133"/>
      <c r="P63" s="133"/>
      <c r="Q63" s="133"/>
    </row>
    <row r="64" spans="1:17">
      <c r="A64" s="125">
        <v>58</v>
      </c>
      <c r="B64" s="126" t="s">
        <v>456</v>
      </c>
      <c r="C64" s="133"/>
      <c r="D64" s="134" t="s">
        <v>530</v>
      </c>
      <c r="E64" s="133">
        <f t="shared" si="1"/>
        <v>40</v>
      </c>
      <c r="F64" s="133"/>
      <c r="G64" s="133">
        <v>10</v>
      </c>
      <c r="H64" s="133"/>
      <c r="I64" s="133"/>
      <c r="J64" s="133">
        <v>10</v>
      </c>
      <c r="K64" s="133"/>
      <c r="L64" s="133"/>
      <c r="M64" s="133">
        <v>10</v>
      </c>
      <c r="N64" s="133"/>
      <c r="O64" s="133"/>
      <c r="P64" s="133">
        <v>10</v>
      </c>
      <c r="Q64" s="133"/>
    </row>
    <row r="65" spans="1:17">
      <c r="A65" s="125">
        <v>59</v>
      </c>
      <c r="B65" s="126" t="s">
        <v>457</v>
      </c>
      <c r="C65" s="133"/>
      <c r="D65" s="134" t="s">
        <v>530</v>
      </c>
      <c r="E65" s="133">
        <f t="shared" si="1"/>
        <v>12</v>
      </c>
      <c r="F65" s="133"/>
      <c r="G65" s="133"/>
      <c r="H65" s="133"/>
      <c r="I65" s="133">
        <v>6</v>
      </c>
      <c r="J65" s="133"/>
      <c r="K65" s="133"/>
      <c r="L65" s="133"/>
      <c r="M65" s="133">
        <v>6</v>
      </c>
      <c r="N65" s="133"/>
      <c r="O65" s="133"/>
      <c r="P65" s="133"/>
      <c r="Q65" s="133"/>
    </row>
    <row r="66" spans="1:17" s="5" customFormat="1" ht="18.75">
      <c r="A66" s="125">
        <v>60</v>
      </c>
      <c r="B66" s="126" t="s">
        <v>458</v>
      </c>
      <c r="C66" s="133"/>
      <c r="D66" s="134" t="s">
        <v>530</v>
      </c>
      <c r="E66" s="133">
        <f t="shared" si="1"/>
        <v>36</v>
      </c>
      <c r="F66" s="133"/>
      <c r="G66" s="133">
        <v>12</v>
      </c>
      <c r="H66" s="133"/>
      <c r="I66" s="133"/>
      <c r="J66" s="133">
        <v>12</v>
      </c>
      <c r="K66" s="133"/>
      <c r="L66" s="133"/>
      <c r="M66" s="133">
        <v>12</v>
      </c>
      <c r="N66" s="133"/>
      <c r="O66" s="133"/>
      <c r="P66" s="133"/>
      <c r="Q66" s="133"/>
    </row>
    <row r="67" spans="1:17" s="5" customFormat="1" ht="18.75">
      <c r="A67" s="125">
        <v>61</v>
      </c>
      <c r="B67" s="126" t="s">
        <v>466</v>
      </c>
      <c r="C67" s="160"/>
      <c r="D67" s="134" t="s">
        <v>530</v>
      </c>
      <c r="E67" s="133">
        <f t="shared" si="1"/>
        <v>20</v>
      </c>
      <c r="F67" s="133">
        <v>0</v>
      </c>
      <c r="G67" s="133">
        <v>0</v>
      </c>
      <c r="H67" s="133">
        <v>10</v>
      </c>
      <c r="I67" s="133">
        <v>0</v>
      </c>
      <c r="J67" s="133">
        <v>0</v>
      </c>
      <c r="K67" s="133">
        <v>0</v>
      </c>
      <c r="L67" s="133">
        <v>0</v>
      </c>
      <c r="M67" s="133">
        <v>10</v>
      </c>
      <c r="N67" s="133">
        <v>0</v>
      </c>
      <c r="O67" s="133">
        <v>0</v>
      </c>
      <c r="P67" s="133">
        <v>0</v>
      </c>
      <c r="Q67" s="133">
        <v>0</v>
      </c>
    </row>
    <row r="68" spans="1:17" s="5" customFormat="1" ht="18.75">
      <c r="A68" s="125">
        <v>62</v>
      </c>
      <c r="B68" s="126" t="s">
        <v>467</v>
      </c>
      <c r="C68" s="160"/>
      <c r="D68" s="134" t="s">
        <v>530</v>
      </c>
      <c r="E68" s="133">
        <f t="shared" si="1"/>
        <v>10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10</v>
      </c>
      <c r="M68" s="133">
        <v>0</v>
      </c>
      <c r="N68" s="133">
        <v>0</v>
      </c>
      <c r="O68" s="133">
        <v>0</v>
      </c>
      <c r="P68" s="133">
        <v>0</v>
      </c>
      <c r="Q68" s="133">
        <v>0</v>
      </c>
    </row>
    <row r="69" spans="1:17" s="5" customFormat="1" ht="18.75">
      <c r="A69" s="125">
        <v>63</v>
      </c>
      <c r="B69" s="126" t="s">
        <v>468</v>
      </c>
      <c r="C69" s="160"/>
      <c r="D69" s="134" t="s">
        <v>530</v>
      </c>
      <c r="E69" s="133">
        <f t="shared" si="1"/>
        <v>12</v>
      </c>
      <c r="F69" s="133">
        <v>0</v>
      </c>
      <c r="G69" s="133">
        <v>0</v>
      </c>
      <c r="H69" s="133">
        <v>0</v>
      </c>
      <c r="I69" s="133">
        <v>6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6</v>
      </c>
      <c r="Q69" s="133">
        <v>0</v>
      </c>
    </row>
    <row r="70" spans="1:17" s="5" customFormat="1" ht="18.75">
      <c r="A70" s="125">
        <v>64</v>
      </c>
      <c r="B70" s="126" t="s">
        <v>830</v>
      </c>
      <c r="C70" s="160"/>
      <c r="D70" s="134" t="s">
        <v>530</v>
      </c>
      <c r="E70" s="133">
        <f t="shared" si="1"/>
        <v>30</v>
      </c>
      <c r="F70" s="133">
        <v>0</v>
      </c>
      <c r="G70" s="133">
        <v>0</v>
      </c>
      <c r="H70" s="133">
        <v>10</v>
      </c>
      <c r="I70" s="133">
        <v>0</v>
      </c>
      <c r="J70" s="133">
        <v>0</v>
      </c>
      <c r="K70" s="133">
        <v>0</v>
      </c>
      <c r="L70" s="133">
        <v>10</v>
      </c>
      <c r="M70" s="133">
        <v>0</v>
      </c>
      <c r="N70" s="133">
        <v>10</v>
      </c>
      <c r="O70" s="133">
        <v>0</v>
      </c>
      <c r="P70" s="133">
        <v>0</v>
      </c>
      <c r="Q70" s="133">
        <v>0</v>
      </c>
    </row>
    <row r="71" spans="1:17" s="5" customFormat="1" ht="18.75">
      <c r="A71" s="125">
        <v>65</v>
      </c>
      <c r="B71" s="126" t="s">
        <v>831</v>
      </c>
      <c r="C71" s="160"/>
      <c r="D71" s="134" t="s">
        <v>530</v>
      </c>
      <c r="E71" s="133">
        <f t="shared" si="1"/>
        <v>20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10</v>
      </c>
      <c r="M71" s="133">
        <v>0</v>
      </c>
      <c r="N71" s="133">
        <v>0</v>
      </c>
      <c r="O71" s="133">
        <v>10</v>
      </c>
      <c r="P71" s="133">
        <v>0</v>
      </c>
      <c r="Q71" s="133">
        <v>0</v>
      </c>
    </row>
    <row r="72" spans="1:17" s="5" customFormat="1" ht="18.75">
      <c r="A72" s="125">
        <v>66</v>
      </c>
      <c r="B72" s="126" t="s">
        <v>848</v>
      </c>
      <c r="C72" s="160"/>
      <c r="D72" s="134" t="s">
        <v>530</v>
      </c>
      <c r="E72" s="133">
        <f t="shared" ref="E72:E77" si="2">SUM(F72:Q72)</f>
        <v>30</v>
      </c>
      <c r="F72" s="133"/>
      <c r="G72" s="133">
        <v>30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s="5" customFormat="1" ht="18.75">
      <c r="A73" s="125">
        <v>67</v>
      </c>
      <c r="B73" s="126" t="s">
        <v>849</v>
      </c>
      <c r="C73" s="160"/>
      <c r="D73" s="134" t="s">
        <v>530</v>
      </c>
      <c r="E73" s="133">
        <f t="shared" si="2"/>
        <v>30</v>
      </c>
      <c r="F73" s="133"/>
      <c r="G73" s="133"/>
      <c r="H73" s="133">
        <v>30</v>
      </c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s="5" customFormat="1" ht="18.75">
      <c r="A74" s="125">
        <v>68</v>
      </c>
      <c r="B74" s="126" t="s">
        <v>850</v>
      </c>
      <c r="C74" s="160"/>
      <c r="D74" s="134" t="s">
        <v>530</v>
      </c>
      <c r="E74" s="133">
        <f t="shared" si="2"/>
        <v>30</v>
      </c>
      <c r="F74" s="133"/>
      <c r="G74" s="133"/>
      <c r="H74" s="133"/>
      <c r="I74" s="133">
        <v>30</v>
      </c>
      <c r="J74" s="133"/>
      <c r="K74" s="133"/>
      <c r="L74" s="133"/>
      <c r="M74" s="133"/>
      <c r="N74" s="133"/>
      <c r="O74" s="133"/>
      <c r="P74" s="133"/>
      <c r="Q74" s="133"/>
    </row>
    <row r="75" spans="1:17" s="5" customFormat="1" ht="18.75">
      <c r="A75" s="125">
        <v>69</v>
      </c>
      <c r="B75" s="126" t="s">
        <v>851</v>
      </c>
      <c r="C75" s="160"/>
      <c r="D75" s="134" t="s">
        <v>530</v>
      </c>
      <c r="E75" s="133">
        <f t="shared" si="2"/>
        <v>30</v>
      </c>
      <c r="F75" s="133"/>
      <c r="G75" s="133"/>
      <c r="H75" s="133"/>
      <c r="I75" s="133"/>
      <c r="J75" s="133">
        <v>30</v>
      </c>
      <c r="K75" s="133"/>
      <c r="L75" s="133"/>
      <c r="M75" s="133"/>
      <c r="N75" s="133"/>
      <c r="O75" s="133"/>
      <c r="P75" s="133"/>
      <c r="Q75" s="133"/>
    </row>
    <row r="76" spans="1:17" s="5" customFormat="1" ht="18.75">
      <c r="A76" s="125">
        <v>70</v>
      </c>
      <c r="B76" s="126" t="s">
        <v>852</v>
      </c>
      <c r="C76" s="160"/>
      <c r="D76" s="134" t="s">
        <v>530</v>
      </c>
      <c r="E76" s="133">
        <f t="shared" si="2"/>
        <v>30</v>
      </c>
      <c r="F76" s="133"/>
      <c r="G76" s="133"/>
      <c r="H76" s="133"/>
      <c r="I76" s="133"/>
      <c r="J76" s="133"/>
      <c r="K76" s="133">
        <v>30</v>
      </c>
      <c r="L76" s="133"/>
      <c r="M76" s="133"/>
      <c r="N76" s="133"/>
      <c r="O76" s="133"/>
      <c r="P76" s="133"/>
      <c r="Q76" s="133"/>
    </row>
    <row r="77" spans="1:17" s="5" customFormat="1" ht="18.75">
      <c r="A77" s="125">
        <v>71</v>
      </c>
      <c r="B77" s="126" t="s">
        <v>853</v>
      </c>
      <c r="C77" s="160"/>
      <c r="D77" s="134" t="s">
        <v>530</v>
      </c>
      <c r="E77" s="133">
        <f t="shared" si="2"/>
        <v>30</v>
      </c>
      <c r="F77" s="133"/>
      <c r="G77" s="133"/>
      <c r="H77" s="133"/>
      <c r="I77" s="133"/>
      <c r="J77" s="133"/>
      <c r="K77" s="133"/>
      <c r="L77" s="133">
        <v>30</v>
      </c>
      <c r="M77" s="133"/>
      <c r="N77" s="133"/>
      <c r="O77" s="133"/>
      <c r="P77" s="133"/>
      <c r="Q77" s="133"/>
    </row>
    <row r="78" spans="1:17" s="5" customFormat="1" ht="18.75">
      <c r="A78" s="125">
        <v>72</v>
      </c>
      <c r="B78" s="126" t="s">
        <v>459</v>
      </c>
      <c r="C78" s="160"/>
      <c r="D78" s="134" t="s">
        <v>530</v>
      </c>
      <c r="E78" s="133">
        <f>SUM(F78:Q78)</f>
        <v>45</v>
      </c>
      <c r="F78" s="133"/>
      <c r="G78" s="133"/>
      <c r="H78" s="133">
        <v>20</v>
      </c>
      <c r="I78" s="133"/>
      <c r="J78" s="133"/>
      <c r="K78" s="133"/>
      <c r="L78" s="133"/>
      <c r="M78" s="133">
        <v>25</v>
      </c>
      <c r="N78" s="133"/>
      <c r="O78" s="133"/>
      <c r="P78" s="133"/>
      <c r="Q78" s="133"/>
    </row>
    <row r="79" spans="1:17" s="5" customFormat="1" ht="18.75">
      <c r="A79" s="125">
        <v>73</v>
      </c>
      <c r="B79" s="126" t="s">
        <v>460</v>
      </c>
      <c r="C79" s="160"/>
      <c r="D79" s="134" t="s">
        <v>530</v>
      </c>
      <c r="E79" s="133">
        <f>SUM(F79:Q79)</f>
        <v>65</v>
      </c>
      <c r="F79" s="133"/>
      <c r="G79" s="133">
        <v>25</v>
      </c>
      <c r="H79" s="133"/>
      <c r="I79" s="133"/>
      <c r="J79" s="133"/>
      <c r="K79" s="133"/>
      <c r="L79" s="133">
        <v>25</v>
      </c>
      <c r="M79" s="133"/>
      <c r="N79" s="133"/>
      <c r="O79" s="133"/>
      <c r="P79" s="133">
        <v>15</v>
      </c>
      <c r="Q79" s="133"/>
    </row>
    <row r="80" spans="1:17" s="5" customFormat="1" ht="18.75">
      <c r="A80" s="125">
        <v>74</v>
      </c>
      <c r="B80" s="126" t="s">
        <v>461</v>
      </c>
      <c r="C80" s="133"/>
      <c r="D80" s="134" t="s">
        <v>530</v>
      </c>
      <c r="E80" s="133">
        <f>SUM(F80:Q80)</f>
        <v>25</v>
      </c>
      <c r="F80" s="133">
        <v>10</v>
      </c>
      <c r="G80" s="133"/>
      <c r="H80" s="133"/>
      <c r="I80" s="133"/>
      <c r="J80" s="133"/>
      <c r="K80" s="133">
        <v>15</v>
      </c>
      <c r="L80" s="133"/>
      <c r="M80" s="133"/>
      <c r="N80" s="133"/>
      <c r="O80" s="133"/>
      <c r="P80" s="133"/>
      <c r="Q80" s="133"/>
    </row>
    <row r="81" spans="1:17" s="5" customFormat="1" ht="18.75">
      <c r="A81" s="125">
        <v>75</v>
      </c>
      <c r="B81" s="126" t="s">
        <v>462</v>
      </c>
      <c r="C81" s="133"/>
      <c r="D81" s="134" t="s">
        <v>530</v>
      </c>
      <c r="E81" s="133">
        <f>SUM(F81:Q81)</f>
        <v>16</v>
      </c>
      <c r="F81" s="133"/>
      <c r="G81" s="133">
        <v>8</v>
      </c>
      <c r="H81" s="133"/>
      <c r="I81" s="133"/>
      <c r="J81" s="133"/>
      <c r="K81" s="133"/>
      <c r="L81" s="133">
        <v>8</v>
      </c>
      <c r="M81" s="133"/>
      <c r="N81" s="133"/>
      <c r="O81" s="133"/>
      <c r="P81" s="133"/>
      <c r="Q81" s="133"/>
    </row>
    <row r="82" spans="1:17" s="5" customFormat="1" ht="18.75">
      <c r="A82" s="125">
        <v>76</v>
      </c>
      <c r="B82" s="135" t="s">
        <v>463</v>
      </c>
      <c r="C82" s="200"/>
      <c r="D82" s="358" t="s">
        <v>530</v>
      </c>
      <c r="E82" s="200">
        <f>SUM(F82:Q82)</f>
        <v>6</v>
      </c>
      <c r="F82" s="200"/>
      <c r="G82" s="200"/>
      <c r="H82" s="200">
        <v>3</v>
      </c>
      <c r="I82" s="200"/>
      <c r="J82" s="200"/>
      <c r="K82" s="200"/>
      <c r="L82" s="200"/>
      <c r="M82" s="200">
        <v>3</v>
      </c>
      <c r="N82" s="200"/>
      <c r="O82" s="200"/>
      <c r="P82" s="200"/>
      <c r="Q82" s="200"/>
    </row>
    <row r="83" spans="1:17" ht="20.25" customHeight="1">
      <c r="A83" s="448" t="s">
        <v>529</v>
      </c>
      <c r="B83" s="449"/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</row>
    <row r="84" spans="1:17" ht="15.75">
      <c r="A84" s="359"/>
      <c r="B84" s="353"/>
      <c r="C84" s="360"/>
      <c r="D84" s="360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</row>
    <row r="85" spans="1:17" ht="18.75">
      <c r="A85" s="362" t="s">
        <v>511</v>
      </c>
      <c r="B85" s="354"/>
      <c r="C85" s="363"/>
      <c r="D85" s="363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</row>
    <row r="86" spans="1:17" ht="18.75">
      <c r="A86" s="452" t="s">
        <v>504</v>
      </c>
      <c r="B86" s="452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</row>
    <row r="87" spans="1:17" ht="38.25" customHeight="1">
      <c r="A87" s="354"/>
      <c r="B87" s="354"/>
      <c r="C87" s="354"/>
      <c r="D87" s="354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</row>
    <row r="88" spans="1:17" ht="18.75">
      <c r="A88" s="362" t="s">
        <v>515</v>
      </c>
      <c r="B88" s="354"/>
      <c r="C88" s="363"/>
      <c r="D88" s="363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</row>
    <row r="89" spans="1:17" ht="18.75">
      <c r="A89" s="363"/>
      <c r="B89" s="453" t="s">
        <v>485</v>
      </c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</row>
    <row r="90" spans="1:17" ht="18.75">
      <c r="A90" s="27"/>
      <c r="B90" s="426" t="s">
        <v>508</v>
      </c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</row>
    <row r="91" spans="1:17" ht="18.75">
      <c r="A91" s="27"/>
      <c r="B91" s="354"/>
      <c r="C91" s="35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8.75">
      <c r="A92" s="33" t="s">
        <v>512</v>
      </c>
      <c r="B92" s="354"/>
      <c r="C92" s="27"/>
      <c r="D92" s="2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37.5">
      <c r="A93" s="27"/>
      <c r="B93" s="354" t="s">
        <v>509</v>
      </c>
      <c r="C93" s="27"/>
      <c r="D93" s="2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56.25">
      <c r="A94" s="27"/>
      <c r="B94" s="354" t="s">
        <v>495</v>
      </c>
      <c r="C94" s="27"/>
      <c r="D94" s="27"/>
      <c r="E94" s="29"/>
      <c r="F94" s="29"/>
      <c r="G94" s="29"/>
      <c r="H94" s="29"/>
      <c r="I94" s="29"/>
      <c r="J94" s="38"/>
      <c r="K94" s="29"/>
      <c r="L94" s="29"/>
      <c r="M94" s="29"/>
      <c r="N94" s="29"/>
      <c r="O94" s="29"/>
      <c r="P94" s="29"/>
      <c r="Q94" s="29"/>
    </row>
    <row r="95" spans="1:17" ht="18.75">
      <c r="A95" s="27"/>
      <c r="B95" s="355" t="s">
        <v>510</v>
      </c>
      <c r="C95" s="29"/>
      <c r="D95" s="29"/>
      <c r="E95" s="29"/>
      <c r="F95" s="29"/>
      <c r="G95" s="29"/>
      <c r="H95" s="29"/>
      <c r="I95" s="29"/>
      <c r="J95" s="27"/>
      <c r="K95" s="27"/>
      <c r="L95" s="27"/>
      <c r="M95" s="27"/>
      <c r="N95" s="27"/>
      <c r="O95" s="29"/>
      <c r="P95" s="29"/>
      <c r="Q95" s="29"/>
    </row>
    <row r="96" spans="1:17" ht="18.75">
      <c r="A96" s="27"/>
      <c r="B96" s="354"/>
      <c r="C96" s="27"/>
      <c r="D96" s="27"/>
      <c r="E96" s="29"/>
      <c r="F96" s="29"/>
      <c r="G96" s="29"/>
      <c r="H96" s="29"/>
      <c r="I96" s="29"/>
      <c r="J96" s="38"/>
      <c r="K96" s="29"/>
      <c r="L96" s="29"/>
      <c r="M96" s="29"/>
      <c r="N96" s="29"/>
      <c r="O96" s="29"/>
      <c r="P96" s="29"/>
      <c r="Q96" s="29"/>
    </row>
    <row r="97" spans="1:17" ht="18.75">
      <c r="A97" s="33" t="s">
        <v>513</v>
      </c>
      <c r="B97" s="354"/>
      <c r="C97" s="27"/>
      <c r="D97" s="2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8.75">
      <c r="A98" s="27"/>
      <c r="B98" s="422" t="s">
        <v>507</v>
      </c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</row>
    <row r="99" spans="1:17" ht="18.75">
      <c r="A99" s="27"/>
      <c r="B99" s="354"/>
      <c r="C99" s="27"/>
      <c r="D99" s="2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8.75">
      <c r="A100" s="33" t="s">
        <v>514</v>
      </c>
      <c r="B100" s="354"/>
      <c r="C100" s="27"/>
      <c r="D100" s="2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56.25">
      <c r="A101" s="27"/>
      <c r="B101" s="354" t="s">
        <v>492</v>
      </c>
      <c r="C101" s="27"/>
      <c r="D101" s="2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37.5">
      <c r="A102" s="27"/>
      <c r="B102" s="354" t="s">
        <v>494</v>
      </c>
      <c r="C102" s="27"/>
      <c r="D102" s="2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5.75" customHeight="1">
      <c r="A103" s="27"/>
      <c r="B103" s="354" t="s">
        <v>493</v>
      </c>
      <c r="C103" s="27"/>
      <c r="D103" s="2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8.75">
      <c r="A104" s="27"/>
      <c r="B104" s="354"/>
      <c r="C104" s="27"/>
      <c r="D104" s="2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8.75">
      <c r="A105" s="5"/>
      <c r="B105" s="352"/>
      <c r="C105" s="5"/>
      <c r="D105" s="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8.75">
      <c r="A106" s="39"/>
      <c r="B106" s="356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8.75">
      <c r="A107" s="5"/>
      <c r="B107" s="352"/>
      <c r="C107" s="5"/>
      <c r="D107" s="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8.75">
      <c r="A108" s="5"/>
      <c r="B108" s="352"/>
      <c r="C108" s="5"/>
      <c r="D108" s="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8.75">
      <c r="A109" s="39"/>
      <c r="B109" s="356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8.75">
      <c r="A110" s="5"/>
      <c r="B110" s="352"/>
      <c r="C110" s="5"/>
      <c r="D110" s="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8.75">
      <c r="A111" s="5"/>
      <c r="B111" s="352"/>
      <c r="C111" s="5"/>
      <c r="D111" s="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8.75">
      <c r="A112" s="5"/>
      <c r="B112" s="352"/>
      <c r="C112" s="5"/>
      <c r="D112" s="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</sheetData>
  <mergeCells count="16">
    <mergeCell ref="B98:Q98"/>
    <mergeCell ref="A86:Q86"/>
    <mergeCell ref="B89:Q89"/>
    <mergeCell ref="B90:Q90"/>
    <mergeCell ref="A2:Q2"/>
    <mergeCell ref="A83:Q83"/>
    <mergeCell ref="A3:Q3"/>
    <mergeCell ref="E5:E6"/>
    <mergeCell ref="F5:H5"/>
    <mergeCell ref="I5:K5"/>
    <mergeCell ref="L5:N5"/>
    <mergeCell ref="O5:Q5"/>
    <mergeCell ref="A5:A6"/>
    <mergeCell ref="B5:B6"/>
    <mergeCell ref="C5:C6"/>
    <mergeCell ref="D5:D6"/>
  </mergeCells>
  <phoneticPr fontId="14" type="noConversion"/>
  <pageMargins left="0.75" right="0.75" top="0.5" bottom="0.5" header="0.5" footer="0.5"/>
  <pageSetup paperSize="9" scale="75" fitToHeight="3" orientation="landscape" horizontalDpi="300" verticalDpi="300" r:id="rId1"/>
  <headerFooter alignWithMargins="0"/>
  <rowBreaks count="1" manualBreakCount="1">
    <brk id="77" max="16383" man="1"/>
  </rowBreaks>
  <ignoredErrors>
    <ignoredError sqref="E78:E82 E19:E71 E7:E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02"/>
  <sheetViews>
    <sheetView view="pageBreakPreview" zoomScale="85" zoomScaleNormal="70" zoomScaleSheetLayoutView="85" workbookViewId="0">
      <selection activeCell="A36" sqref="A36"/>
    </sheetView>
  </sheetViews>
  <sheetFormatPr defaultRowHeight="12.75"/>
  <cols>
    <col min="1" max="1" width="8.140625" style="18" customWidth="1"/>
    <col min="2" max="2" width="93" style="1" customWidth="1"/>
    <col min="3" max="3" width="23.140625" style="1" customWidth="1"/>
    <col min="4" max="4" width="9.28515625" style="1" bestFit="1" customWidth="1"/>
    <col min="5" max="5" width="8.140625" style="2" bestFit="1" customWidth="1"/>
    <col min="6" max="17" width="6.85546875" style="2" customWidth="1"/>
    <col min="18" max="18" width="18.28515625" style="1" customWidth="1"/>
    <col min="19" max="19" width="9.5703125" style="1" customWidth="1"/>
    <col min="20" max="20" width="1.7109375" style="1" hidden="1" customWidth="1"/>
    <col min="21" max="21" width="9.140625" style="1" hidden="1" customWidth="1"/>
    <col min="22" max="16384" width="9.140625" style="1"/>
  </cols>
  <sheetData>
    <row r="1" spans="1:21" s="8" customFormat="1" ht="15" customHeight="1">
      <c r="A1" s="1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</row>
    <row r="2" spans="1:21" s="8" customFormat="1" ht="23.25" customHeight="1">
      <c r="A2" s="433" t="s">
        <v>1952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7"/>
      <c r="S2" s="7"/>
      <c r="T2" s="7"/>
      <c r="U2" s="7"/>
    </row>
    <row r="3" spans="1:21" s="5" customFormat="1" ht="20.25">
      <c r="A3" s="440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</row>
    <row r="4" spans="1:21" s="5" customFormat="1" ht="18.75">
      <c r="A4" s="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1" s="24" customFormat="1" ht="78.75" customHeight="1">
      <c r="A5" s="434" t="s">
        <v>483</v>
      </c>
      <c r="B5" s="436" t="s">
        <v>523</v>
      </c>
      <c r="C5" s="436" t="s">
        <v>524</v>
      </c>
      <c r="D5" s="436" t="s">
        <v>484</v>
      </c>
      <c r="E5" s="428" t="s">
        <v>1937</v>
      </c>
      <c r="F5" s="430" t="s">
        <v>487</v>
      </c>
      <c r="G5" s="431"/>
      <c r="H5" s="432"/>
      <c r="I5" s="430" t="s">
        <v>470</v>
      </c>
      <c r="J5" s="431"/>
      <c r="K5" s="432"/>
      <c r="L5" s="430" t="s">
        <v>525</v>
      </c>
      <c r="M5" s="431"/>
      <c r="N5" s="432"/>
      <c r="O5" s="430" t="s">
        <v>482</v>
      </c>
      <c r="P5" s="431"/>
      <c r="Q5" s="432"/>
    </row>
    <row r="6" spans="1:21" ht="46.5" customHeight="1">
      <c r="A6" s="435"/>
      <c r="B6" s="437"/>
      <c r="C6" s="437"/>
      <c r="D6" s="437"/>
      <c r="E6" s="429"/>
      <c r="F6" s="258" t="s">
        <v>488</v>
      </c>
      <c r="G6" s="258" t="s">
        <v>489</v>
      </c>
      <c r="H6" s="259" t="s">
        <v>490</v>
      </c>
      <c r="I6" s="258" t="s">
        <v>496</v>
      </c>
      <c r="J6" s="258" t="s">
        <v>497</v>
      </c>
      <c r="K6" s="259" t="s">
        <v>498</v>
      </c>
      <c r="L6" s="258" t="s">
        <v>475</v>
      </c>
      <c r="M6" s="258" t="s">
        <v>476</v>
      </c>
      <c r="N6" s="259" t="s">
        <v>477</v>
      </c>
      <c r="O6" s="258" t="s">
        <v>479</v>
      </c>
      <c r="P6" s="258" t="s">
        <v>480</v>
      </c>
      <c r="Q6" s="259" t="s">
        <v>481</v>
      </c>
    </row>
    <row r="7" spans="1:21" s="118" customFormat="1">
      <c r="A7" s="152">
        <v>1</v>
      </c>
      <c r="B7" s="203" t="s">
        <v>855</v>
      </c>
      <c r="C7" s="368"/>
      <c r="D7" s="152" t="s">
        <v>503</v>
      </c>
      <c r="E7" s="204">
        <f>SUM(F7:Q7)</f>
        <v>2</v>
      </c>
      <c r="F7" s="152"/>
      <c r="G7" s="152"/>
      <c r="H7" s="152"/>
      <c r="I7" s="152"/>
      <c r="J7" s="152"/>
      <c r="K7" s="152"/>
      <c r="L7" s="152"/>
      <c r="M7" s="152"/>
      <c r="N7" s="152">
        <v>2</v>
      </c>
      <c r="O7" s="152"/>
      <c r="P7" s="152"/>
      <c r="Q7" s="152"/>
    </row>
    <row r="8" spans="1:21" s="118" customFormat="1">
      <c r="A8" s="133">
        <v>2</v>
      </c>
      <c r="B8" s="205" t="s">
        <v>847</v>
      </c>
      <c r="C8" s="160"/>
      <c r="D8" s="206" t="s">
        <v>618</v>
      </c>
      <c r="E8" s="207">
        <f t="shared" ref="E8:E71" si="0">SUM(F8:Q8)</f>
        <v>0.1</v>
      </c>
      <c r="F8" s="207"/>
      <c r="G8" s="208"/>
      <c r="H8" s="208">
        <v>0.04</v>
      </c>
      <c r="I8" s="207"/>
      <c r="J8" s="207"/>
      <c r="K8" s="207"/>
      <c r="L8" s="207"/>
      <c r="M8" s="207">
        <v>0.06</v>
      </c>
      <c r="N8" s="207"/>
      <c r="O8" s="207"/>
      <c r="P8" s="207"/>
      <c r="Q8" s="207"/>
    </row>
    <row r="9" spans="1:21" s="118" customFormat="1">
      <c r="A9" s="133">
        <v>3</v>
      </c>
      <c r="B9" s="159" t="s">
        <v>28</v>
      </c>
      <c r="C9" s="160"/>
      <c r="D9" s="133" t="s">
        <v>618</v>
      </c>
      <c r="E9" s="207">
        <f t="shared" si="0"/>
        <v>5.0000000000000001E-3</v>
      </c>
      <c r="F9" s="133"/>
      <c r="G9" s="133">
        <v>1E-3</v>
      </c>
      <c r="H9" s="133"/>
      <c r="I9" s="133"/>
      <c r="J9" s="133">
        <v>2E-3</v>
      </c>
      <c r="K9" s="133"/>
      <c r="L9" s="133"/>
      <c r="M9" s="133">
        <v>1E-3</v>
      </c>
      <c r="N9" s="133"/>
      <c r="O9" s="133"/>
      <c r="P9" s="133">
        <v>1E-3</v>
      </c>
      <c r="Q9" s="133"/>
    </row>
    <row r="10" spans="1:21" s="118" customFormat="1">
      <c r="A10" s="133">
        <v>4</v>
      </c>
      <c r="B10" s="205" t="s">
        <v>835</v>
      </c>
      <c r="C10" s="160"/>
      <c r="D10" s="206" t="s">
        <v>618</v>
      </c>
      <c r="E10" s="207">
        <f t="shared" si="0"/>
        <v>0.2</v>
      </c>
      <c r="F10" s="207">
        <v>0.1</v>
      </c>
      <c r="G10" s="207"/>
      <c r="H10" s="208"/>
      <c r="I10" s="207"/>
      <c r="J10" s="207"/>
      <c r="K10" s="207"/>
      <c r="L10" s="207">
        <v>0.1</v>
      </c>
      <c r="M10" s="207"/>
      <c r="N10" s="207"/>
      <c r="O10" s="207"/>
      <c r="P10" s="207"/>
      <c r="Q10" s="207"/>
    </row>
    <row r="11" spans="1:21" s="118" customFormat="1">
      <c r="A11" s="133">
        <v>5</v>
      </c>
      <c r="B11" s="205" t="s">
        <v>846</v>
      </c>
      <c r="C11" s="160"/>
      <c r="D11" s="206" t="s">
        <v>618</v>
      </c>
      <c r="E11" s="207">
        <f t="shared" si="0"/>
        <v>0.36</v>
      </c>
      <c r="F11" s="207">
        <v>0.18</v>
      </c>
      <c r="G11" s="208"/>
      <c r="H11" s="208"/>
      <c r="I11" s="207"/>
      <c r="J11" s="207"/>
      <c r="K11" s="207"/>
      <c r="L11" s="207">
        <v>0.18</v>
      </c>
      <c r="M11" s="207"/>
      <c r="N11" s="207"/>
      <c r="O11" s="207"/>
      <c r="P11" s="207"/>
      <c r="Q11" s="207"/>
    </row>
    <row r="12" spans="1:21" s="118" customFormat="1">
      <c r="A12" s="133">
        <v>6</v>
      </c>
      <c r="B12" s="205" t="s">
        <v>899</v>
      </c>
      <c r="C12" s="160" t="s">
        <v>833</v>
      </c>
      <c r="D12" s="133" t="s">
        <v>618</v>
      </c>
      <c r="E12" s="207">
        <f t="shared" si="0"/>
        <v>0.6</v>
      </c>
      <c r="F12" s="133"/>
      <c r="G12" s="133">
        <v>0.2</v>
      </c>
      <c r="H12" s="133">
        <v>0</v>
      </c>
      <c r="I12" s="133">
        <v>0</v>
      </c>
      <c r="J12" s="133">
        <v>0.2</v>
      </c>
      <c r="K12" s="133">
        <v>0</v>
      </c>
      <c r="L12" s="133">
        <v>0</v>
      </c>
      <c r="M12" s="133">
        <v>0.1</v>
      </c>
      <c r="N12" s="133">
        <v>0</v>
      </c>
      <c r="O12" s="133">
        <v>0</v>
      </c>
      <c r="P12" s="133">
        <v>0.1</v>
      </c>
      <c r="Q12" s="133"/>
    </row>
    <row r="13" spans="1:21" s="118" customFormat="1">
      <c r="A13" s="133">
        <v>7</v>
      </c>
      <c r="B13" s="205" t="s">
        <v>862</v>
      </c>
      <c r="C13" s="160" t="s">
        <v>833</v>
      </c>
      <c r="D13" s="206" t="s">
        <v>618</v>
      </c>
      <c r="E13" s="207">
        <f t="shared" si="0"/>
        <v>1.05</v>
      </c>
      <c r="F13" s="207"/>
      <c r="G13" s="133">
        <v>0.25</v>
      </c>
      <c r="H13" s="208">
        <v>6.25E-2</v>
      </c>
      <c r="I13" s="207">
        <v>6.25E-2</v>
      </c>
      <c r="J13" s="207">
        <f>0.0625+0.025</f>
        <v>8.7499999999999994E-2</v>
      </c>
      <c r="K13" s="207">
        <v>6.25E-2</v>
      </c>
      <c r="L13" s="207">
        <v>6.25E-2</v>
      </c>
      <c r="M13" s="207">
        <f>0.0625+0.025</f>
        <v>8.7499999999999994E-2</v>
      </c>
      <c r="N13" s="207">
        <v>6.25E-2</v>
      </c>
      <c r="O13" s="207">
        <v>6.25E-2</v>
      </c>
      <c r="P13" s="133">
        <v>0.25</v>
      </c>
      <c r="Q13" s="207"/>
    </row>
    <row r="14" spans="1:21" s="118" customFormat="1">
      <c r="A14" s="133">
        <v>8</v>
      </c>
      <c r="B14" s="205" t="s">
        <v>863</v>
      </c>
      <c r="C14" s="160" t="s">
        <v>833</v>
      </c>
      <c r="D14" s="206" t="s">
        <v>618</v>
      </c>
      <c r="E14" s="207">
        <f t="shared" si="0"/>
        <v>2.0999999999999996</v>
      </c>
      <c r="F14" s="207"/>
      <c r="G14" s="207"/>
      <c r="H14" s="208">
        <v>1.2500000000000001E-2</v>
      </c>
      <c r="I14" s="207">
        <v>1.0125</v>
      </c>
      <c r="J14" s="207">
        <v>1.2500000000000001E-2</v>
      </c>
      <c r="K14" s="207">
        <v>1.2500000000000001E-2</v>
      </c>
      <c r="L14" s="207">
        <v>1.2500000000000001E-2</v>
      </c>
      <c r="M14" s="207">
        <v>1.2500000000000001E-2</v>
      </c>
      <c r="N14" s="207">
        <v>1.0125</v>
      </c>
      <c r="O14" s="207">
        <v>1.2500000000000001E-2</v>
      </c>
      <c r="P14" s="207"/>
      <c r="Q14" s="207"/>
    </row>
    <row r="15" spans="1:21" s="118" customFormat="1">
      <c r="A15" s="133">
        <v>9</v>
      </c>
      <c r="B15" s="205" t="s">
        <v>864</v>
      </c>
      <c r="C15" s="160" t="s">
        <v>833</v>
      </c>
      <c r="D15" s="206" t="s">
        <v>618</v>
      </c>
      <c r="E15" s="207">
        <f t="shared" si="0"/>
        <v>9.9999999999999992E-2</v>
      </c>
      <c r="F15" s="207"/>
      <c r="G15" s="207">
        <v>0</v>
      </c>
      <c r="H15" s="208">
        <v>1.2500000000000001E-2</v>
      </c>
      <c r="I15" s="207">
        <v>1.2500000000000001E-2</v>
      </c>
      <c r="J15" s="207">
        <v>1.2500000000000001E-2</v>
      </c>
      <c r="K15" s="207">
        <v>1.2500000000000001E-2</v>
      </c>
      <c r="L15" s="207">
        <v>1.2500000000000001E-2</v>
      </c>
      <c r="M15" s="207">
        <v>1.2500000000000001E-2</v>
      </c>
      <c r="N15" s="207">
        <v>1.2500000000000001E-2</v>
      </c>
      <c r="O15" s="207">
        <v>1.2500000000000001E-2</v>
      </c>
      <c r="P15" s="207">
        <v>0</v>
      </c>
      <c r="Q15" s="207"/>
    </row>
    <row r="16" spans="1:21" s="118" customFormat="1">
      <c r="A16" s="133">
        <v>10</v>
      </c>
      <c r="B16" s="205" t="s">
        <v>832</v>
      </c>
      <c r="C16" s="160" t="s">
        <v>833</v>
      </c>
      <c r="D16" s="206" t="s">
        <v>618</v>
      </c>
      <c r="E16" s="207">
        <f t="shared" si="0"/>
        <v>1.5</v>
      </c>
      <c r="F16" s="207"/>
      <c r="G16" s="207">
        <v>0.25</v>
      </c>
      <c r="H16" s="207">
        <v>0.1125</v>
      </c>
      <c r="I16" s="207">
        <v>1.2500000000000001E-2</v>
      </c>
      <c r="J16" s="207">
        <v>0.26250000000000001</v>
      </c>
      <c r="K16" s="207">
        <v>0.1125</v>
      </c>
      <c r="L16" s="207">
        <v>1.2500000000000001E-2</v>
      </c>
      <c r="M16" s="207">
        <v>0.26250000000000001</v>
      </c>
      <c r="N16" s="207">
        <v>0.1125</v>
      </c>
      <c r="O16" s="207">
        <v>1.2500000000000001E-2</v>
      </c>
      <c r="P16" s="207">
        <v>0.25</v>
      </c>
      <c r="Q16" s="207">
        <v>0.1</v>
      </c>
    </row>
    <row r="17" spans="1:17" s="118" customFormat="1">
      <c r="A17" s="133">
        <v>11</v>
      </c>
      <c r="B17" s="205" t="s">
        <v>858</v>
      </c>
      <c r="C17" s="160" t="s">
        <v>833</v>
      </c>
      <c r="D17" s="206" t="s">
        <v>618</v>
      </c>
      <c r="E17" s="207">
        <f t="shared" si="0"/>
        <v>1.6199999999999999</v>
      </c>
      <c r="F17" s="207"/>
      <c r="G17" s="133">
        <v>0.3</v>
      </c>
      <c r="H17" s="208">
        <v>1.4999999999999999E-2</v>
      </c>
      <c r="I17" s="207">
        <v>1.4999999999999999E-2</v>
      </c>
      <c r="J17" s="207">
        <v>0.315</v>
      </c>
      <c r="K17" s="207">
        <v>1.4999999999999999E-2</v>
      </c>
      <c r="L17" s="207">
        <v>1.4999999999999999E-2</v>
      </c>
      <c r="M17" s="207">
        <f>0.015+0.45</f>
        <v>0.46500000000000002</v>
      </c>
      <c r="N17" s="207">
        <v>1.4999999999999999E-2</v>
      </c>
      <c r="O17" s="207">
        <v>1.4999999999999999E-2</v>
      </c>
      <c r="P17" s="133">
        <v>0.45</v>
      </c>
      <c r="Q17" s="207"/>
    </row>
    <row r="18" spans="1:17" s="118" customFormat="1">
      <c r="A18" s="133">
        <v>12</v>
      </c>
      <c r="B18" s="205" t="s">
        <v>859</v>
      </c>
      <c r="C18" s="160" t="s">
        <v>833</v>
      </c>
      <c r="D18" s="206" t="s">
        <v>618</v>
      </c>
      <c r="E18" s="207">
        <f t="shared" si="0"/>
        <v>0.15</v>
      </c>
      <c r="F18" s="207"/>
      <c r="G18" s="207">
        <v>0</v>
      </c>
      <c r="H18" s="208">
        <v>1.8749999999999999E-2</v>
      </c>
      <c r="I18" s="207">
        <v>1.8749999999999999E-2</v>
      </c>
      <c r="J18" s="207">
        <v>1.8749999999999999E-2</v>
      </c>
      <c r="K18" s="207">
        <v>1.8749999999999999E-2</v>
      </c>
      <c r="L18" s="207">
        <v>1.8749999999999999E-2</v>
      </c>
      <c r="M18" s="207">
        <v>1.8749999999999999E-2</v>
      </c>
      <c r="N18" s="207">
        <v>1.8749999999999999E-2</v>
      </c>
      <c r="O18" s="207">
        <v>1.8749999999999999E-2</v>
      </c>
      <c r="P18" s="207">
        <v>0</v>
      </c>
      <c r="Q18" s="207"/>
    </row>
    <row r="19" spans="1:17" s="118" customFormat="1">
      <c r="A19" s="133">
        <v>13</v>
      </c>
      <c r="B19" s="205" t="s">
        <v>834</v>
      </c>
      <c r="C19" s="160"/>
      <c r="D19" s="206" t="s">
        <v>618</v>
      </c>
      <c r="E19" s="207">
        <f t="shared" si="0"/>
        <v>1.8000000000000003</v>
      </c>
      <c r="F19" s="207"/>
      <c r="G19" s="207">
        <v>0.30000000000000004</v>
      </c>
      <c r="H19" s="208"/>
      <c r="I19" s="207">
        <v>0.30000000000000004</v>
      </c>
      <c r="J19" s="207"/>
      <c r="K19" s="207">
        <v>0.30000000000000004</v>
      </c>
      <c r="L19" s="207"/>
      <c r="M19" s="207">
        <v>0.30000000000000004</v>
      </c>
      <c r="N19" s="207"/>
      <c r="O19" s="207">
        <v>0.30000000000000004</v>
      </c>
      <c r="P19" s="207"/>
      <c r="Q19" s="207">
        <v>0.30000000000000004</v>
      </c>
    </row>
    <row r="20" spans="1:17" s="118" customFormat="1">
      <c r="A20" s="133">
        <v>14</v>
      </c>
      <c r="B20" s="205" t="s">
        <v>861</v>
      </c>
      <c r="C20" s="160" t="s">
        <v>833</v>
      </c>
      <c r="D20" s="206" t="s">
        <v>618</v>
      </c>
      <c r="E20" s="207">
        <f t="shared" si="0"/>
        <v>2.2000000000000002</v>
      </c>
      <c r="F20" s="207"/>
      <c r="G20" s="133">
        <v>0.32500000000000001</v>
      </c>
      <c r="H20" s="208">
        <v>0.1125</v>
      </c>
      <c r="I20" s="207">
        <v>0.1125</v>
      </c>
      <c r="J20" s="207">
        <f>0.1125+0.325</f>
        <v>0.4375</v>
      </c>
      <c r="K20" s="207">
        <v>0.1125</v>
      </c>
      <c r="L20" s="207">
        <v>0.1125</v>
      </c>
      <c r="M20" s="207">
        <f>0.1125+0.325</f>
        <v>0.4375</v>
      </c>
      <c r="N20" s="207">
        <v>0.1125</v>
      </c>
      <c r="O20" s="207">
        <v>0.1125</v>
      </c>
      <c r="P20" s="133">
        <v>0.32500000000000001</v>
      </c>
      <c r="Q20" s="207"/>
    </row>
    <row r="21" spans="1:17" s="118" customFormat="1">
      <c r="A21" s="133">
        <v>15</v>
      </c>
      <c r="B21" s="205" t="s">
        <v>860</v>
      </c>
      <c r="C21" s="160" t="s">
        <v>833</v>
      </c>
      <c r="D21" s="206" t="s">
        <v>618</v>
      </c>
      <c r="E21" s="207">
        <f t="shared" si="0"/>
        <v>0.79999999999999993</v>
      </c>
      <c r="F21" s="207"/>
      <c r="G21" s="207">
        <v>0</v>
      </c>
      <c r="H21" s="208">
        <v>0.1</v>
      </c>
      <c r="I21" s="207">
        <v>0.1</v>
      </c>
      <c r="J21" s="207">
        <v>0.1</v>
      </c>
      <c r="K21" s="207">
        <v>0.1</v>
      </c>
      <c r="L21" s="207">
        <v>0.1</v>
      </c>
      <c r="M21" s="207">
        <v>0.1</v>
      </c>
      <c r="N21" s="207">
        <v>0.1</v>
      </c>
      <c r="O21" s="207">
        <v>0.1</v>
      </c>
      <c r="P21" s="207">
        <v>0</v>
      </c>
      <c r="Q21" s="207"/>
    </row>
    <row r="22" spans="1:17" s="118" customFormat="1">
      <c r="A22" s="133">
        <v>16</v>
      </c>
      <c r="B22" s="205" t="s">
        <v>865</v>
      </c>
      <c r="C22" s="160"/>
      <c r="D22" s="206" t="s">
        <v>618</v>
      </c>
      <c r="E22" s="207">
        <f t="shared" si="0"/>
        <v>1</v>
      </c>
      <c r="F22" s="207"/>
      <c r="G22" s="207">
        <v>0</v>
      </c>
      <c r="H22" s="208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1</v>
      </c>
      <c r="N22" s="207">
        <v>0</v>
      </c>
      <c r="O22" s="207">
        <v>0</v>
      </c>
      <c r="P22" s="207">
        <v>0</v>
      </c>
      <c r="Q22" s="207"/>
    </row>
    <row r="23" spans="1:17" s="118" customFormat="1">
      <c r="A23" s="133">
        <v>17</v>
      </c>
      <c r="B23" s="205" t="s">
        <v>866</v>
      </c>
      <c r="C23" s="160"/>
      <c r="D23" s="206" t="s">
        <v>618</v>
      </c>
      <c r="E23" s="207">
        <f t="shared" si="0"/>
        <v>4.9999999999999996E-2</v>
      </c>
      <c r="F23" s="207"/>
      <c r="G23" s="207">
        <v>0</v>
      </c>
      <c r="H23" s="208">
        <v>6.2500000000000003E-3</v>
      </c>
      <c r="I23" s="207">
        <v>6.2500000000000003E-3</v>
      </c>
      <c r="J23" s="207">
        <v>6.2500000000000003E-3</v>
      </c>
      <c r="K23" s="207">
        <v>6.2500000000000003E-3</v>
      </c>
      <c r="L23" s="207">
        <v>6.2500000000000003E-3</v>
      </c>
      <c r="M23" s="207">
        <v>6.2500000000000003E-3</v>
      </c>
      <c r="N23" s="207">
        <v>6.2500000000000003E-3</v>
      </c>
      <c r="O23" s="207">
        <v>6.2500000000000003E-3</v>
      </c>
      <c r="P23" s="207">
        <v>0</v>
      </c>
      <c r="Q23" s="207"/>
    </row>
    <row r="24" spans="1:17" s="118" customFormat="1">
      <c r="A24" s="133">
        <v>18</v>
      </c>
      <c r="B24" s="205" t="s">
        <v>845</v>
      </c>
      <c r="C24" s="160"/>
      <c r="D24" s="209" t="s">
        <v>618</v>
      </c>
      <c r="E24" s="207">
        <f t="shared" si="0"/>
        <v>0.5</v>
      </c>
      <c r="F24" s="125"/>
      <c r="G24" s="125">
        <v>0.1</v>
      </c>
      <c r="H24" s="125"/>
      <c r="I24" s="125"/>
      <c r="J24" s="125">
        <v>0.1</v>
      </c>
      <c r="K24" s="125"/>
      <c r="L24" s="125"/>
      <c r="M24" s="125">
        <v>0.2</v>
      </c>
      <c r="N24" s="125"/>
      <c r="O24" s="125"/>
      <c r="P24" s="125">
        <v>0.1</v>
      </c>
      <c r="Q24" s="125"/>
    </row>
    <row r="25" spans="1:17" s="118" customFormat="1">
      <c r="A25" s="133">
        <v>19</v>
      </c>
      <c r="B25" s="205" t="s">
        <v>844</v>
      </c>
      <c r="C25" s="160"/>
      <c r="D25" s="206" t="s">
        <v>618</v>
      </c>
      <c r="E25" s="207">
        <f t="shared" si="0"/>
        <v>13.572000000000001</v>
      </c>
      <c r="F25" s="207">
        <v>1.131</v>
      </c>
      <c r="G25" s="207">
        <v>1.131</v>
      </c>
      <c r="H25" s="208">
        <v>1.131</v>
      </c>
      <c r="I25" s="207">
        <v>1.131</v>
      </c>
      <c r="J25" s="207">
        <v>1.131</v>
      </c>
      <c r="K25" s="207">
        <v>1.131</v>
      </c>
      <c r="L25" s="207">
        <v>1.131</v>
      </c>
      <c r="M25" s="207">
        <v>1.131</v>
      </c>
      <c r="N25" s="207">
        <v>1.131</v>
      </c>
      <c r="O25" s="207">
        <v>1.131</v>
      </c>
      <c r="P25" s="207">
        <v>1.131</v>
      </c>
      <c r="Q25" s="207">
        <v>1.131</v>
      </c>
    </row>
    <row r="26" spans="1:17" s="118" customFormat="1">
      <c r="A26" s="133">
        <v>20</v>
      </c>
      <c r="B26" s="205" t="s">
        <v>895</v>
      </c>
      <c r="C26" s="160" t="s">
        <v>840</v>
      </c>
      <c r="D26" s="206" t="s">
        <v>618</v>
      </c>
      <c r="E26" s="207">
        <f t="shared" si="0"/>
        <v>1.2000000000000002</v>
      </c>
      <c r="F26" s="207"/>
      <c r="G26" s="207"/>
      <c r="H26" s="208"/>
      <c r="I26" s="207">
        <v>0.60000000000000009</v>
      </c>
      <c r="J26" s="207"/>
      <c r="K26" s="207"/>
      <c r="L26" s="207"/>
      <c r="M26" s="207">
        <v>0.60000000000000009</v>
      </c>
      <c r="N26" s="207"/>
      <c r="O26" s="207"/>
      <c r="P26" s="207"/>
      <c r="Q26" s="207"/>
    </row>
    <row r="27" spans="1:17" s="118" customFormat="1">
      <c r="A27" s="133">
        <v>21</v>
      </c>
      <c r="B27" s="205" t="s">
        <v>897</v>
      </c>
      <c r="C27" s="160" t="s">
        <v>840</v>
      </c>
      <c r="D27" s="206" t="s">
        <v>618</v>
      </c>
      <c r="E27" s="207">
        <f t="shared" si="0"/>
        <v>0.03</v>
      </c>
      <c r="F27" s="207"/>
      <c r="G27" s="207"/>
      <c r="H27" s="210">
        <v>3.7499999999999999E-3</v>
      </c>
      <c r="I27" s="211">
        <v>3.7499999999999999E-3</v>
      </c>
      <c r="J27" s="211">
        <v>3.7499999999999999E-3</v>
      </c>
      <c r="K27" s="211">
        <v>3.7499999999999999E-3</v>
      </c>
      <c r="L27" s="211">
        <v>3.7499999999999999E-3</v>
      </c>
      <c r="M27" s="211">
        <v>3.7499999999999999E-3</v>
      </c>
      <c r="N27" s="211">
        <v>3.7499999999999999E-3</v>
      </c>
      <c r="O27" s="211">
        <v>3.7499999999999999E-3</v>
      </c>
      <c r="P27" s="207"/>
      <c r="Q27" s="207"/>
    </row>
    <row r="28" spans="1:17" s="118" customFormat="1">
      <c r="A28" s="133">
        <v>22</v>
      </c>
      <c r="B28" s="205" t="s">
        <v>896</v>
      </c>
      <c r="C28" s="160" t="s">
        <v>840</v>
      </c>
      <c r="D28" s="206" t="s">
        <v>618</v>
      </c>
      <c r="E28" s="207">
        <f t="shared" si="0"/>
        <v>0.16</v>
      </c>
      <c r="F28" s="207"/>
      <c r="G28" s="207"/>
      <c r="H28" s="208">
        <v>0.04</v>
      </c>
      <c r="I28" s="207"/>
      <c r="J28" s="207"/>
      <c r="K28" s="207">
        <v>0.04</v>
      </c>
      <c r="L28" s="207"/>
      <c r="M28" s="207"/>
      <c r="N28" s="207">
        <v>0.04</v>
      </c>
      <c r="O28" s="207"/>
      <c r="P28" s="207"/>
      <c r="Q28" s="207">
        <v>0.04</v>
      </c>
    </row>
    <row r="29" spans="1:17" s="118" customFormat="1">
      <c r="A29" s="133">
        <v>23</v>
      </c>
      <c r="B29" s="205" t="s">
        <v>891</v>
      </c>
      <c r="C29" s="160" t="s">
        <v>840</v>
      </c>
      <c r="D29" s="206" t="s">
        <v>618</v>
      </c>
      <c r="E29" s="207">
        <f t="shared" si="0"/>
        <v>1.1300000000000001</v>
      </c>
      <c r="F29" s="207"/>
      <c r="G29" s="207"/>
      <c r="H29" s="208">
        <v>0.01</v>
      </c>
      <c r="I29" s="207">
        <v>0.01</v>
      </c>
      <c r="J29" s="207">
        <f>0.01+0.05</f>
        <v>6.0000000000000005E-2</v>
      </c>
      <c r="K29" s="207">
        <v>0.01</v>
      </c>
      <c r="L29" s="207">
        <v>0.01</v>
      </c>
      <c r="M29" s="207">
        <v>1.01</v>
      </c>
      <c r="N29" s="207">
        <v>0.01</v>
      </c>
      <c r="O29" s="207">
        <v>0.01</v>
      </c>
      <c r="P29" s="207"/>
      <c r="Q29" s="207"/>
    </row>
    <row r="30" spans="1:17" s="118" customFormat="1">
      <c r="A30" s="133">
        <v>24</v>
      </c>
      <c r="B30" s="205" t="s">
        <v>892</v>
      </c>
      <c r="C30" s="160" t="s">
        <v>840</v>
      </c>
      <c r="D30" s="206" t="s">
        <v>618</v>
      </c>
      <c r="E30" s="207">
        <f t="shared" si="0"/>
        <v>0.1</v>
      </c>
      <c r="F30" s="207"/>
      <c r="G30" s="207">
        <v>0.04</v>
      </c>
      <c r="H30" s="208"/>
      <c r="I30" s="207"/>
      <c r="J30" s="207"/>
      <c r="K30" s="207"/>
      <c r="L30" s="207"/>
      <c r="M30" s="207"/>
      <c r="N30" s="207">
        <v>0.06</v>
      </c>
      <c r="O30" s="207"/>
      <c r="P30" s="207"/>
      <c r="Q30" s="207"/>
    </row>
    <row r="31" spans="1:17" s="118" customFormat="1">
      <c r="A31" s="133">
        <v>25</v>
      </c>
      <c r="B31" s="205" t="s">
        <v>898</v>
      </c>
      <c r="C31" s="160" t="s">
        <v>840</v>
      </c>
      <c r="D31" s="206" t="s">
        <v>618</v>
      </c>
      <c r="E31" s="207">
        <f t="shared" si="0"/>
        <v>0.08</v>
      </c>
      <c r="F31" s="207"/>
      <c r="G31" s="207"/>
      <c r="H31" s="208">
        <v>0.01</v>
      </c>
      <c r="I31" s="207">
        <v>0.01</v>
      </c>
      <c r="J31" s="207">
        <v>0.01</v>
      </c>
      <c r="K31" s="207">
        <v>0.01</v>
      </c>
      <c r="L31" s="207">
        <v>0.01</v>
      </c>
      <c r="M31" s="207">
        <v>0.01</v>
      </c>
      <c r="N31" s="207">
        <v>0.01</v>
      </c>
      <c r="O31" s="207">
        <v>0.01</v>
      </c>
      <c r="P31" s="207"/>
      <c r="Q31" s="207"/>
    </row>
    <row r="32" spans="1:17" s="118" customFormat="1">
      <c r="A32" s="133">
        <v>26</v>
      </c>
      <c r="B32" s="205" t="s">
        <v>894</v>
      </c>
      <c r="C32" s="160" t="s">
        <v>893</v>
      </c>
      <c r="D32" s="206" t="s">
        <v>618</v>
      </c>
      <c r="E32" s="207">
        <f t="shared" si="0"/>
        <v>0.15</v>
      </c>
      <c r="F32" s="207"/>
      <c r="G32" s="208"/>
      <c r="H32" s="208"/>
      <c r="I32" s="207">
        <v>0.15</v>
      </c>
      <c r="J32" s="207"/>
      <c r="K32" s="207"/>
      <c r="L32" s="207"/>
      <c r="M32" s="207"/>
      <c r="N32" s="207"/>
      <c r="O32" s="207"/>
      <c r="P32" s="207"/>
      <c r="Q32" s="207"/>
    </row>
    <row r="33" spans="1:18" s="118" customFormat="1">
      <c r="A33" s="133">
        <v>27</v>
      </c>
      <c r="B33" s="205" t="s">
        <v>888</v>
      </c>
      <c r="C33" s="160"/>
      <c r="D33" s="206" t="s">
        <v>503</v>
      </c>
      <c r="E33" s="207">
        <f t="shared" si="0"/>
        <v>100</v>
      </c>
      <c r="F33" s="207">
        <v>100</v>
      </c>
      <c r="G33" s="207"/>
      <c r="H33" s="208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8" s="118" customFormat="1">
      <c r="A34" s="133">
        <v>28</v>
      </c>
      <c r="B34" s="205" t="s">
        <v>889</v>
      </c>
      <c r="C34" s="160"/>
      <c r="D34" s="206" t="s">
        <v>503</v>
      </c>
      <c r="E34" s="207">
        <f t="shared" si="0"/>
        <v>24</v>
      </c>
      <c r="F34" s="207">
        <v>2</v>
      </c>
      <c r="G34" s="207">
        <v>2</v>
      </c>
      <c r="H34" s="208">
        <v>2</v>
      </c>
      <c r="I34" s="207">
        <v>2</v>
      </c>
      <c r="J34" s="207">
        <v>2</v>
      </c>
      <c r="K34" s="207">
        <v>2</v>
      </c>
      <c r="L34" s="207">
        <v>2</v>
      </c>
      <c r="M34" s="207">
        <v>2</v>
      </c>
      <c r="N34" s="207">
        <v>2</v>
      </c>
      <c r="O34" s="207">
        <v>2</v>
      </c>
      <c r="P34" s="207">
        <v>2</v>
      </c>
      <c r="Q34" s="207">
        <v>2</v>
      </c>
    </row>
    <row r="35" spans="1:18" s="118" customFormat="1">
      <c r="A35" s="133">
        <v>29</v>
      </c>
      <c r="B35" s="205" t="s">
        <v>890</v>
      </c>
      <c r="C35" s="160"/>
      <c r="D35" s="206" t="s">
        <v>503</v>
      </c>
      <c r="E35" s="207">
        <f t="shared" si="0"/>
        <v>2.4</v>
      </c>
      <c r="F35" s="207">
        <v>0.2</v>
      </c>
      <c r="G35" s="207">
        <v>0.2</v>
      </c>
      <c r="H35" s="208">
        <v>0.2</v>
      </c>
      <c r="I35" s="207">
        <v>0.2</v>
      </c>
      <c r="J35" s="207">
        <v>0.2</v>
      </c>
      <c r="K35" s="207">
        <v>0.2</v>
      </c>
      <c r="L35" s="207">
        <v>0.2</v>
      </c>
      <c r="M35" s="207">
        <v>0.2</v>
      </c>
      <c r="N35" s="207">
        <v>0.2</v>
      </c>
      <c r="O35" s="207">
        <v>0.2</v>
      </c>
      <c r="P35" s="207">
        <v>0.2</v>
      </c>
      <c r="Q35" s="207">
        <v>0.2</v>
      </c>
    </row>
    <row r="36" spans="1:18" s="118" customFormat="1">
      <c r="A36" s="133">
        <v>30</v>
      </c>
      <c r="B36" s="205" t="s">
        <v>886</v>
      </c>
      <c r="C36" s="160"/>
      <c r="D36" s="206" t="s">
        <v>503</v>
      </c>
      <c r="E36" s="207">
        <f t="shared" si="0"/>
        <v>42.599999999999994</v>
      </c>
      <c r="F36" s="207">
        <v>3.5</v>
      </c>
      <c r="G36" s="207">
        <v>3.5</v>
      </c>
      <c r="H36" s="208">
        <v>3.5</v>
      </c>
      <c r="I36" s="207">
        <v>3.5</v>
      </c>
      <c r="J36" s="207">
        <v>3.8</v>
      </c>
      <c r="K36" s="207">
        <v>3.5</v>
      </c>
      <c r="L36" s="207">
        <v>3.5</v>
      </c>
      <c r="M36" s="207">
        <v>3.5</v>
      </c>
      <c r="N36" s="207">
        <v>3.5</v>
      </c>
      <c r="O36" s="207">
        <v>3.5</v>
      </c>
      <c r="P36" s="207">
        <v>3.8</v>
      </c>
      <c r="Q36" s="207">
        <v>3.5</v>
      </c>
    </row>
    <row r="37" spans="1:18" s="118" customFormat="1">
      <c r="A37" s="133">
        <v>31</v>
      </c>
      <c r="B37" s="205" t="s">
        <v>887</v>
      </c>
      <c r="C37" s="160"/>
      <c r="D37" s="206" t="s">
        <v>503</v>
      </c>
      <c r="E37" s="207">
        <f t="shared" si="0"/>
        <v>13</v>
      </c>
      <c r="F37" s="207">
        <v>1</v>
      </c>
      <c r="G37" s="207">
        <v>1</v>
      </c>
      <c r="H37" s="208">
        <v>1</v>
      </c>
      <c r="I37" s="207">
        <v>1</v>
      </c>
      <c r="J37" s="207">
        <v>1.5</v>
      </c>
      <c r="K37" s="207">
        <v>1</v>
      </c>
      <c r="L37" s="207">
        <v>1</v>
      </c>
      <c r="M37" s="207">
        <v>1</v>
      </c>
      <c r="N37" s="207">
        <v>1</v>
      </c>
      <c r="O37" s="207">
        <v>1</v>
      </c>
      <c r="P37" s="207">
        <v>1.5</v>
      </c>
      <c r="Q37" s="207">
        <v>1</v>
      </c>
    </row>
    <row r="38" spans="1:18" s="118" customFormat="1">
      <c r="A38" s="133">
        <v>32</v>
      </c>
      <c r="B38" s="205" t="s">
        <v>882</v>
      </c>
      <c r="C38" s="160"/>
      <c r="D38" s="206" t="s">
        <v>503</v>
      </c>
      <c r="E38" s="207">
        <f t="shared" si="0"/>
        <v>13</v>
      </c>
      <c r="F38" s="207">
        <v>1</v>
      </c>
      <c r="G38" s="207">
        <v>1</v>
      </c>
      <c r="H38" s="208">
        <v>1</v>
      </c>
      <c r="I38" s="207">
        <v>1</v>
      </c>
      <c r="J38" s="207">
        <v>1.5</v>
      </c>
      <c r="K38" s="207">
        <v>1</v>
      </c>
      <c r="L38" s="207">
        <v>1</v>
      </c>
      <c r="M38" s="207">
        <v>1</v>
      </c>
      <c r="N38" s="207">
        <v>1</v>
      </c>
      <c r="O38" s="207">
        <v>1</v>
      </c>
      <c r="P38" s="207">
        <v>1.5</v>
      </c>
      <c r="Q38" s="207">
        <v>1</v>
      </c>
    </row>
    <row r="39" spans="1:18" s="118" customFormat="1">
      <c r="A39" s="133">
        <v>33</v>
      </c>
      <c r="B39" s="205" t="s">
        <v>883</v>
      </c>
      <c r="C39" s="160"/>
      <c r="D39" s="206" t="s">
        <v>503</v>
      </c>
      <c r="E39" s="207">
        <f t="shared" si="0"/>
        <v>20</v>
      </c>
      <c r="F39" s="207">
        <v>1.5</v>
      </c>
      <c r="G39" s="207">
        <v>1.5</v>
      </c>
      <c r="H39" s="208">
        <v>1.5</v>
      </c>
      <c r="I39" s="207">
        <v>1.5</v>
      </c>
      <c r="J39" s="207">
        <v>1.5</v>
      </c>
      <c r="K39" s="207">
        <v>1.5</v>
      </c>
      <c r="L39" s="207">
        <v>3.5</v>
      </c>
      <c r="M39" s="207">
        <v>1.5</v>
      </c>
      <c r="N39" s="207">
        <v>1.5</v>
      </c>
      <c r="O39" s="207">
        <v>1.5</v>
      </c>
      <c r="P39" s="207">
        <v>1.5</v>
      </c>
      <c r="Q39" s="207">
        <v>1.5</v>
      </c>
    </row>
    <row r="40" spans="1:18" s="118" customFormat="1">
      <c r="A40" s="133">
        <v>34</v>
      </c>
      <c r="B40" s="205" t="s">
        <v>884</v>
      </c>
      <c r="C40" s="160"/>
      <c r="D40" s="206" t="s">
        <v>503</v>
      </c>
      <c r="E40" s="207">
        <f t="shared" si="0"/>
        <v>200</v>
      </c>
      <c r="F40" s="207"/>
      <c r="G40" s="207"/>
      <c r="H40" s="208">
        <v>25</v>
      </c>
      <c r="I40" s="207">
        <v>25</v>
      </c>
      <c r="J40" s="207">
        <v>25</v>
      </c>
      <c r="K40" s="207">
        <v>25</v>
      </c>
      <c r="L40" s="207">
        <v>25</v>
      </c>
      <c r="M40" s="207">
        <v>25</v>
      </c>
      <c r="N40" s="207">
        <v>25</v>
      </c>
      <c r="O40" s="207">
        <v>25</v>
      </c>
      <c r="P40" s="207"/>
      <c r="Q40" s="207"/>
    </row>
    <row r="41" spans="1:18" s="118" customFormat="1">
      <c r="A41" s="133">
        <v>35</v>
      </c>
      <c r="B41" s="205" t="s">
        <v>885</v>
      </c>
      <c r="C41" s="160"/>
      <c r="D41" s="206" t="s">
        <v>503</v>
      </c>
      <c r="E41" s="207">
        <f t="shared" si="0"/>
        <v>400</v>
      </c>
      <c r="F41" s="207"/>
      <c r="G41" s="207"/>
      <c r="H41" s="208">
        <v>50</v>
      </c>
      <c r="I41" s="207">
        <v>50</v>
      </c>
      <c r="J41" s="207">
        <v>50</v>
      </c>
      <c r="K41" s="207">
        <v>50</v>
      </c>
      <c r="L41" s="207">
        <v>50</v>
      </c>
      <c r="M41" s="207">
        <v>50</v>
      </c>
      <c r="N41" s="207">
        <v>50</v>
      </c>
      <c r="O41" s="207">
        <v>50</v>
      </c>
      <c r="P41" s="207"/>
      <c r="Q41" s="207"/>
      <c r="R41" s="369"/>
    </row>
    <row r="42" spans="1:18" s="118" customFormat="1">
      <c r="A42" s="133">
        <v>36</v>
      </c>
      <c r="B42" s="205" t="s">
        <v>1854</v>
      </c>
      <c r="C42" s="160" t="s">
        <v>836</v>
      </c>
      <c r="D42" s="206" t="s">
        <v>618</v>
      </c>
      <c r="E42" s="207">
        <f t="shared" si="0"/>
        <v>0.4</v>
      </c>
      <c r="F42" s="207">
        <v>0.1</v>
      </c>
      <c r="G42" s="207"/>
      <c r="H42" s="208"/>
      <c r="I42" s="207">
        <v>0.1</v>
      </c>
      <c r="J42" s="207"/>
      <c r="K42" s="207"/>
      <c r="L42" s="207">
        <v>0.1</v>
      </c>
      <c r="M42" s="207"/>
      <c r="N42" s="207"/>
      <c r="O42" s="207">
        <v>0.1</v>
      </c>
      <c r="P42" s="207"/>
      <c r="Q42" s="207"/>
      <c r="R42" s="369"/>
    </row>
    <row r="43" spans="1:18" s="118" customFormat="1">
      <c r="A43" s="133">
        <v>37</v>
      </c>
      <c r="B43" s="205" t="s">
        <v>837</v>
      </c>
      <c r="C43" s="160" t="s">
        <v>836</v>
      </c>
      <c r="D43" s="206" t="s">
        <v>618</v>
      </c>
      <c r="E43" s="207">
        <f t="shared" si="0"/>
        <v>1.2000000000000002</v>
      </c>
      <c r="F43" s="207"/>
      <c r="G43" s="207">
        <v>0.30000000000000004</v>
      </c>
      <c r="H43" s="208"/>
      <c r="I43" s="207"/>
      <c r="J43" s="207">
        <v>0.30000000000000004</v>
      </c>
      <c r="K43" s="207"/>
      <c r="L43" s="207"/>
      <c r="M43" s="207">
        <v>0.30000000000000004</v>
      </c>
      <c r="N43" s="207"/>
      <c r="O43" s="207"/>
      <c r="P43" s="207">
        <v>0.30000000000000004</v>
      </c>
      <c r="Q43" s="207"/>
      <c r="R43" s="369"/>
    </row>
    <row r="44" spans="1:18" s="118" customFormat="1">
      <c r="A44" s="133">
        <v>38</v>
      </c>
      <c r="B44" s="205" t="s">
        <v>838</v>
      </c>
      <c r="C44" s="160" t="s">
        <v>836</v>
      </c>
      <c r="D44" s="206" t="s">
        <v>618</v>
      </c>
      <c r="E44" s="207">
        <f t="shared" si="0"/>
        <v>2</v>
      </c>
      <c r="F44" s="207"/>
      <c r="G44" s="207"/>
      <c r="H44" s="208">
        <v>0.5</v>
      </c>
      <c r="I44" s="207"/>
      <c r="J44" s="207"/>
      <c r="K44" s="207">
        <v>0.5</v>
      </c>
      <c r="L44" s="207"/>
      <c r="M44" s="207"/>
      <c r="N44" s="207">
        <v>0.5</v>
      </c>
      <c r="O44" s="207"/>
      <c r="P44" s="207"/>
      <c r="Q44" s="207">
        <v>0.5</v>
      </c>
      <c r="R44" s="369"/>
    </row>
    <row r="45" spans="1:18" s="118" customFormat="1">
      <c r="A45" s="133">
        <v>39</v>
      </c>
      <c r="B45" s="205" t="s">
        <v>881</v>
      </c>
      <c r="C45" s="160"/>
      <c r="D45" s="206" t="s">
        <v>503</v>
      </c>
      <c r="E45" s="207">
        <f t="shared" si="0"/>
        <v>24</v>
      </c>
      <c r="F45" s="207">
        <v>2</v>
      </c>
      <c r="G45" s="207">
        <v>2</v>
      </c>
      <c r="H45" s="208">
        <v>2</v>
      </c>
      <c r="I45" s="207">
        <v>2</v>
      </c>
      <c r="J45" s="207">
        <v>2</v>
      </c>
      <c r="K45" s="207">
        <v>2</v>
      </c>
      <c r="L45" s="207">
        <v>2</v>
      </c>
      <c r="M45" s="207">
        <v>2</v>
      </c>
      <c r="N45" s="207">
        <v>2</v>
      </c>
      <c r="O45" s="207">
        <v>2</v>
      </c>
      <c r="P45" s="207">
        <v>2</v>
      </c>
      <c r="Q45" s="207">
        <v>2</v>
      </c>
      <c r="R45" s="369"/>
    </row>
    <row r="46" spans="1:18" s="118" customFormat="1">
      <c r="A46" s="133">
        <v>40</v>
      </c>
      <c r="B46" s="212" t="s">
        <v>1855</v>
      </c>
      <c r="C46" s="160" t="s">
        <v>880</v>
      </c>
      <c r="D46" s="133" t="s">
        <v>503</v>
      </c>
      <c r="E46" s="207">
        <f t="shared" si="0"/>
        <v>3000</v>
      </c>
      <c r="F46" s="133"/>
      <c r="G46" s="133">
        <v>1500</v>
      </c>
      <c r="H46" s="133"/>
      <c r="I46" s="133"/>
      <c r="J46" s="133"/>
      <c r="K46" s="133"/>
      <c r="L46" s="133"/>
      <c r="M46" s="133">
        <v>1500</v>
      </c>
      <c r="N46" s="133"/>
      <c r="O46" s="133"/>
      <c r="P46" s="133"/>
      <c r="Q46" s="133"/>
      <c r="R46" s="369"/>
    </row>
    <row r="47" spans="1:18" s="118" customFormat="1">
      <c r="A47" s="133">
        <v>41</v>
      </c>
      <c r="B47" s="212" t="s">
        <v>854</v>
      </c>
      <c r="C47" s="160" t="s">
        <v>880</v>
      </c>
      <c r="D47" s="133" t="s">
        <v>503</v>
      </c>
      <c r="E47" s="207">
        <f t="shared" si="0"/>
        <v>24</v>
      </c>
      <c r="F47" s="133"/>
      <c r="G47" s="133">
        <v>6</v>
      </c>
      <c r="H47" s="133"/>
      <c r="I47" s="133"/>
      <c r="J47" s="133">
        <v>6</v>
      </c>
      <c r="K47" s="133"/>
      <c r="L47" s="133"/>
      <c r="M47" s="133">
        <v>6</v>
      </c>
      <c r="N47" s="133"/>
      <c r="O47" s="133"/>
      <c r="P47" s="133">
        <v>6</v>
      </c>
      <c r="Q47" s="133"/>
      <c r="R47" s="369"/>
    </row>
    <row r="48" spans="1:18" s="118" customFormat="1">
      <c r="A48" s="133">
        <v>42</v>
      </c>
      <c r="B48" s="370" t="s">
        <v>901</v>
      </c>
      <c r="C48" s="160" t="s">
        <v>880</v>
      </c>
      <c r="D48" s="213" t="s">
        <v>618</v>
      </c>
      <c r="E48" s="207">
        <f t="shared" si="0"/>
        <v>0.79999999999999993</v>
      </c>
      <c r="F48" s="207"/>
      <c r="G48" s="207">
        <f>0.075+0.25</f>
        <v>0.32500000000000001</v>
      </c>
      <c r="H48" s="207"/>
      <c r="I48" s="207"/>
      <c r="J48" s="207">
        <v>7.4999999999999997E-2</v>
      </c>
      <c r="K48" s="207"/>
      <c r="L48" s="207">
        <v>0.25</v>
      </c>
      <c r="M48" s="207">
        <v>7.4999999999999997E-2</v>
      </c>
      <c r="N48" s="214"/>
      <c r="O48" s="207"/>
      <c r="P48" s="207">
        <v>7.4999999999999997E-2</v>
      </c>
      <c r="Q48" s="207"/>
      <c r="R48" s="369"/>
    </row>
    <row r="49" spans="1:19" s="118" customFormat="1">
      <c r="A49" s="133">
        <v>43</v>
      </c>
      <c r="B49" s="370" t="s">
        <v>902</v>
      </c>
      <c r="C49" s="160" t="s">
        <v>880</v>
      </c>
      <c r="D49" s="213" t="s">
        <v>618</v>
      </c>
      <c r="E49" s="207">
        <f t="shared" si="0"/>
        <v>0.67999999999999994</v>
      </c>
      <c r="F49" s="207"/>
      <c r="G49" s="207"/>
      <c r="H49" s="207">
        <v>0.26750000000000002</v>
      </c>
      <c r="I49" s="207">
        <v>5.7500000000000002E-2</v>
      </c>
      <c r="J49" s="207">
        <v>1.7500000000000002E-2</v>
      </c>
      <c r="K49" s="207">
        <v>1.7500000000000002E-2</v>
      </c>
      <c r="L49" s="207">
        <v>1.7500000000000002E-2</v>
      </c>
      <c r="M49" s="207">
        <v>0.26750000000000002</v>
      </c>
      <c r="N49" s="207">
        <v>1.7500000000000002E-2</v>
      </c>
      <c r="O49" s="207">
        <v>1.7500000000000002E-2</v>
      </c>
      <c r="P49" s="207"/>
      <c r="Q49" s="207"/>
      <c r="R49" s="369"/>
    </row>
    <row r="50" spans="1:19" s="118" customFormat="1">
      <c r="A50" s="133">
        <v>44</v>
      </c>
      <c r="B50" s="370" t="s">
        <v>903</v>
      </c>
      <c r="C50" s="160" t="s">
        <v>880</v>
      </c>
      <c r="D50" s="213" t="s">
        <v>618</v>
      </c>
      <c r="E50" s="207">
        <f t="shared" si="0"/>
        <v>0.05</v>
      </c>
      <c r="F50" s="207"/>
      <c r="G50" s="207"/>
      <c r="H50" s="207"/>
      <c r="I50" s="207"/>
      <c r="J50" s="207"/>
      <c r="K50" s="207"/>
      <c r="L50" s="207">
        <v>0.05</v>
      </c>
      <c r="M50" s="207"/>
      <c r="N50" s="214"/>
      <c r="O50" s="207"/>
      <c r="P50" s="207"/>
      <c r="Q50" s="207"/>
      <c r="R50" s="369"/>
    </row>
    <row r="51" spans="1:19" s="118" customFormat="1">
      <c r="A51" s="133">
        <v>45</v>
      </c>
      <c r="B51" s="370" t="s">
        <v>904</v>
      </c>
      <c r="C51" s="160" t="s">
        <v>880</v>
      </c>
      <c r="D51" s="133" t="s">
        <v>618</v>
      </c>
      <c r="E51" s="207">
        <f t="shared" si="0"/>
        <v>0.7</v>
      </c>
      <c r="F51" s="133"/>
      <c r="G51" s="133">
        <v>0.17499999999999999</v>
      </c>
      <c r="H51" s="133"/>
      <c r="I51" s="133"/>
      <c r="J51" s="133">
        <v>0.17499999999999999</v>
      </c>
      <c r="K51" s="133"/>
      <c r="L51" s="133"/>
      <c r="M51" s="133">
        <v>0.17499999999999999</v>
      </c>
      <c r="N51" s="133"/>
      <c r="O51" s="133"/>
      <c r="P51" s="133">
        <v>0.17499999999999999</v>
      </c>
      <c r="Q51" s="133"/>
      <c r="R51" s="369"/>
    </row>
    <row r="52" spans="1:19" s="118" customFormat="1">
      <c r="A52" s="133">
        <v>46</v>
      </c>
      <c r="B52" s="370" t="s">
        <v>905</v>
      </c>
      <c r="C52" s="160" t="s">
        <v>880</v>
      </c>
      <c r="D52" s="133" t="s">
        <v>618</v>
      </c>
      <c r="E52" s="207">
        <f t="shared" si="0"/>
        <v>0.6</v>
      </c>
      <c r="F52" s="133"/>
      <c r="G52" s="133"/>
      <c r="H52" s="133"/>
      <c r="I52" s="133">
        <v>0.3</v>
      </c>
      <c r="J52" s="133"/>
      <c r="K52" s="133"/>
      <c r="L52" s="133"/>
      <c r="M52" s="133"/>
      <c r="N52" s="133">
        <v>0.3</v>
      </c>
      <c r="O52" s="133"/>
      <c r="P52" s="133"/>
      <c r="Q52" s="133"/>
      <c r="R52" s="369"/>
    </row>
    <row r="53" spans="1:19" s="118" customFormat="1">
      <c r="A53" s="133">
        <v>47</v>
      </c>
      <c r="B53" s="370" t="s">
        <v>906</v>
      </c>
      <c r="C53" s="160" t="s">
        <v>880</v>
      </c>
      <c r="D53" s="206" t="s">
        <v>618</v>
      </c>
      <c r="E53" s="207">
        <f t="shared" si="0"/>
        <v>0.34</v>
      </c>
      <c r="F53" s="207"/>
      <c r="G53" s="207"/>
      <c r="H53" s="208">
        <v>5.0000000000000001E-3</v>
      </c>
      <c r="I53" s="207">
        <v>5.0000000000000001E-3</v>
      </c>
      <c r="J53" s="207">
        <v>0.30499999999999999</v>
      </c>
      <c r="K53" s="207">
        <v>5.0000000000000001E-3</v>
      </c>
      <c r="L53" s="207">
        <v>5.0000000000000001E-3</v>
      </c>
      <c r="M53" s="207">
        <v>5.0000000000000001E-3</v>
      </c>
      <c r="N53" s="207">
        <v>5.0000000000000001E-3</v>
      </c>
      <c r="O53" s="207">
        <v>5.0000000000000001E-3</v>
      </c>
      <c r="P53" s="207"/>
      <c r="Q53" s="207"/>
      <c r="R53" s="369"/>
    </row>
    <row r="54" spans="1:19" s="118" customFormat="1">
      <c r="A54" s="133">
        <v>48</v>
      </c>
      <c r="B54" s="370" t="s">
        <v>907</v>
      </c>
      <c r="C54" s="160" t="s">
        <v>880</v>
      </c>
      <c r="D54" s="206" t="s">
        <v>618</v>
      </c>
      <c r="E54" s="207">
        <f t="shared" si="0"/>
        <v>4.9999999999999996E-2</v>
      </c>
      <c r="F54" s="207"/>
      <c r="G54" s="207"/>
      <c r="H54" s="208">
        <v>6.2500000000000003E-3</v>
      </c>
      <c r="I54" s="207">
        <v>6.2500000000000003E-3</v>
      </c>
      <c r="J54" s="207">
        <v>6.2500000000000003E-3</v>
      </c>
      <c r="K54" s="207">
        <v>6.2500000000000003E-3</v>
      </c>
      <c r="L54" s="207">
        <v>6.2500000000000003E-3</v>
      </c>
      <c r="M54" s="207">
        <v>6.2500000000000003E-3</v>
      </c>
      <c r="N54" s="207">
        <v>6.2500000000000003E-3</v>
      </c>
      <c r="O54" s="207">
        <v>6.2500000000000003E-3</v>
      </c>
      <c r="P54" s="207"/>
      <c r="Q54" s="207"/>
      <c r="R54" s="369"/>
    </row>
    <row r="55" spans="1:19" s="118" customFormat="1">
      <c r="A55" s="133">
        <v>49</v>
      </c>
      <c r="B55" s="370" t="s">
        <v>908</v>
      </c>
      <c r="C55" s="160" t="s">
        <v>880</v>
      </c>
      <c r="D55" s="206" t="s">
        <v>618</v>
      </c>
      <c r="E55" s="207">
        <f t="shared" si="0"/>
        <v>0.06</v>
      </c>
      <c r="F55" s="207"/>
      <c r="G55" s="207"/>
      <c r="H55" s="208">
        <v>7.4999999999999997E-3</v>
      </c>
      <c r="I55" s="207">
        <v>7.4999999999999997E-3</v>
      </c>
      <c r="J55" s="207">
        <v>7.4999999999999997E-3</v>
      </c>
      <c r="K55" s="207">
        <v>7.4999999999999997E-3</v>
      </c>
      <c r="L55" s="207">
        <v>7.4999999999999997E-3</v>
      </c>
      <c r="M55" s="207">
        <v>7.4999999999999997E-3</v>
      </c>
      <c r="N55" s="207">
        <v>7.4999999999999997E-3</v>
      </c>
      <c r="O55" s="207">
        <v>7.4999999999999997E-3</v>
      </c>
      <c r="P55" s="207"/>
      <c r="Q55" s="207"/>
      <c r="R55" s="369"/>
    </row>
    <row r="56" spans="1:19" s="246" customFormat="1" ht="18.75">
      <c r="A56" s="133">
        <v>50</v>
      </c>
      <c r="B56" s="205" t="s">
        <v>878</v>
      </c>
      <c r="C56" s="160"/>
      <c r="D56" s="206" t="s">
        <v>503</v>
      </c>
      <c r="E56" s="207">
        <f t="shared" si="0"/>
        <v>152.39999999999992</v>
      </c>
      <c r="F56" s="207">
        <v>1.7</v>
      </c>
      <c r="G56" s="207">
        <v>1.7</v>
      </c>
      <c r="H56" s="208">
        <v>1.7</v>
      </c>
      <c r="I56" s="207">
        <v>1.7</v>
      </c>
      <c r="J56" s="207">
        <v>3.2</v>
      </c>
      <c r="K56" s="207">
        <v>1.7</v>
      </c>
      <c r="L56" s="207">
        <v>130.69999999999999</v>
      </c>
      <c r="M56" s="207">
        <v>1.7</v>
      </c>
      <c r="N56" s="207">
        <v>1.7</v>
      </c>
      <c r="O56" s="207">
        <v>1.7</v>
      </c>
      <c r="P56" s="207">
        <v>3.2</v>
      </c>
      <c r="Q56" s="207">
        <v>1.7</v>
      </c>
      <c r="R56" s="371"/>
    </row>
    <row r="57" spans="1:19" s="246" customFormat="1" ht="18.75">
      <c r="A57" s="133">
        <v>51</v>
      </c>
      <c r="B57" s="205" t="s">
        <v>879</v>
      </c>
      <c r="C57" s="160"/>
      <c r="D57" s="206" t="s">
        <v>503</v>
      </c>
      <c r="E57" s="207">
        <f t="shared" si="0"/>
        <v>32</v>
      </c>
      <c r="F57" s="207"/>
      <c r="G57" s="207"/>
      <c r="H57" s="208"/>
      <c r="I57" s="207"/>
      <c r="J57" s="207">
        <v>2</v>
      </c>
      <c r="K57" s="207"/>
      <c r="L57" s="207">
        <v>28</v>
      </c>
      <c r="M57" s="207"/>
      <c r="N57" s="207"/>
      <c r="O57" s="207"/>
      <c r="P57" s="207">
        <v>2</v>
      </c>
      <c r="Q57" s="207"/>
      <c r="R57" s="372"/>
      <c r="S57" s="366"/>
    </row>
    <row r="58" spans="1:19" s="246" customFormat="1" ht="18.75">
      <c r="A58" s="133">
        <v>52</v>
      </c>
      <c r="B58" s="205" t="s">
        <v>877</v>
      </c>
      <c r="C58" s="160"/>
      <c r="D58" s="206" t="s">
        <v>503</v>
      </c>
      <c r="E58" s="207">
        <f t="shared" si="0"/>
        <v>16</v>
      </c>
      <c r="F58" s="207"/>
      <c r="G58" s="207"/>
      <c r="H58" s="208"/>
      <c r="I58" s="207"/>
      <c r="J58" s="207"/>
      <c r="K58" s="207"/>
      <c r="L58" s="207">
        <v>16</v>
      </c>
      <c r="M58" s="207"/>
      <c r="N58" s="207"/>
      <c r="O58" s="207"/>
      <c r="P58" s="207"/>
      <c r="Q58" s="207"/>
    </row>
    <row r="59" spans="1:19" s="246" customFormat="1" ht="18.75">
      <c r="A59" s="133">
        <v>53</v>
      </c>
      <c r="B59" s="205" t="s">
        <v>872</v>
      </c>
      <c r="C59" s="160" t="s">
        <v>839</v>
      </c>
      <c r="D59" s="209" t="s">
        <v>618</v>
      </c>
      <c r="E59" s="207">
        <f t="shared" si="0"/>
        <v>1.9599999999999997</v>
      </c>
      <c r="F59" s="215">
        <v>0</v>
      </c>
      <c r="G59" s="215">
        <v>0.3</v>
      </c>
      <c r="H59" s="215">
        <v>0.23500000000000001</v>
      </c>
      <c r="I59" s="215">
        <v>5.0000000000000001E-3</v>
      </c>
      <c r="J59" s="215">
        <v>0.30499999999999999</v>
      </c>
      <c r="K59" s="215">
        <v>3.4999999999999996E-2</v>
      </c>
      <c r="L59" s="215">
        <v>0.20500000000000002</v>
      </c>
      <c r="M59" s="215">
        <v>0.30499999999999999</v>
      </c>
      <c r="N59" s="215">
        <v>3.4999999999999996E-2</v>
      </c>
      <c r="O59" s="215">
        <v>5.0000000000000001E-3</v>
      </c>
      <c r="P59" s="215">
        <v>0.5</v>
      </c>
      <c r="Q59" s="215">
        <v>0.03</v>
      </c>
    </row>
    <row r="60" spans="1:19" s="246" customFormat="1" ht="18.75">
      <c r="A60" s="133">
        <v>54</v>
      </c>
      <c r="B60" s="205" t="s">
        <v>873</v>
      </c>
      <c r="C60" s="160" t="s">
        <v>842</v>
      </c>
      <c r="D60" s="206" t="s">
        <v>618</v>
      </c>
      <c r="E60" s="207">
        <f t="shared" si="0"/>
        <v>0.06</v>
      </c>
      <c r="F60" s="207"/>
      <c r="G60" s="207"/>
      <c r="H60" s="208">
        <v>7.4999999999999997E-3</v>
      </c>
      <c r="I60" s="207">
        <v>7.4999999999999997E-3</v>
      </c>
      <c r="J60" s="207">
        <v>7.4999999999999997E-3</v>
      </c>
      <c r="K60" s="207">
        <v>7.4999999999999997E-3</v>
      </c>
      <c r="L60" s="207">
        <v>7.4999999999999997E-3</v>
      </c>
      <c r="M60" s="207">
        <v>7.4999999999999997E-3</v>
      </c>
      <c r="N60" s="207">
        <v>7.4999999999999997E-3</v>
      </c>
      <c r="O60" s="207">
        <v>7.4999999999999997E-3</v>
      </c>
      <c r="P60" s="207"/>
      <c r="Q60" s="207"/>
    </row>
    <row r="61" spans="1:19" s="246" customFormat="1" ht="18.75">
      <c r="A61" s="133">
        <v>55</v>
      </c>
      <c r="B61" s="205" t="s">
        <v>874</v>
      </c>
      <c r="C61" s="160" t="s">
        <v>842</v>
      </c>
      <c r="D61" s="206" t="s">
        <v>618</v>
      </c>
      <c r="E61" s="207">
        <f t="shared" si="0"/>
        <v>2.2800000000000002</v>
      </c>
      <c r="F61" s="207">
        <v>0.12</v>
      </c>
      <c r="G61" s="207">
        <v>0.60000000000000009</v>
      </c>
      <c r="H61" s="207">
        <v>1.2500000000000001E-2</v>
      </c>
      <c r="I61" s="207">
        <v>0.13250000000000001</v>
      </c>
      <c r="J61" s="207">
        <v>0.3125</v>
      </c>
      <c r="K61" s="207">
        <v>0.21250000000000002</v>
      </c>
      <c r="L61" s="207">
        <v>0.13250000000000001</v>
      </c>
      <c r="M61" s="207">
        <v>0.3125</v>
      </c>
      <c r="N61" s="207">
        <v>1.2500000000000001E-2</v>
      </c>
      <c r="O61" s="207">
        <v>0.33250000000000002</v>
      </c>
      <c r="P61" s="207">
        <v>0.1</v>
      </c>
      <c r="Q61" s="207"/>
    </row>
    <row r="62" spans="1:19" s="246" customFormat="1" ht="18.75">
      <c r="A62" s="133">
        <v>56</v>
      </c>
      <c r="B62" s="205" t="s">
        <v>875</v>
      </c>
      <c r="C62" s="160" t="s">
        <v>839</v>
      </c>
      <c r="D62" s="206" t="s">
        <v>618</v>
      </c>
      <c r="E62" s="207">
        <f t="shared" si="0"/>
        <v>2.7399999999999998</v>
      </c>
      <c r="F62" s="207">
        <v>0.23</v>
      </c>
      <c r="G62" s="207">
        <v>0.42499999999999999</v>
      </c>
      <c r="H62" s="207">
        <v>1.4999999999999999E-2</v>
      </c>
      <c r="I62" s="207">
        <v>0.245</v>
      </c>
      <c r="J62" s="207">
        <v>0.44</v>
      </c>
      <c r="K62" s="207">
        <v>1.4999999999999999E-2</v>
      </c>
      <c r="L62" s="207">
        <v>0.245</v>
      </c>
      <c r="M62" s="207">
        <v>0.44</v>
      </c>
      <c r="N62" s="207">
        <v>1.4999999999999999E-2</v>
      </c>
      <c r="O62" s="207">
        <v>0.245</v>
      </c>
      <c r="P62" s="207">
        <v>0.42499999999999999</v>
      </c>
      <c r="Q62" s="207"/>
    </row>
    <row r="63" spans="1:19" s="246" customFormat="1" ht="18.75">
      <c r="A63" s="133">
        <v>57</v>
      </c>
      <c r="B63" s="205" t="s">
        <v>876</v>
      </c>
      <c r="C63" s="160" t="s">
        <v>842</v>
      </c>
      <c r="D63" s="206" t="s">
        <v>618</v>
      </c>
      <c r="E63" s="207">
        <f t="shared" si="0"/>
        <v>1.5999999999999999</v>
      </c>
      <c r="F63" s="207"/>
      <c r="G63" s="207">
        <v>0.2</v>
      </c>
      <c r="H63" s="208">
        <v>0.125</v>
      </c>
      <c r="I63" s="207">
        <v>0.125</v>
      </c>
      <c r="J63" s="207">
        <v>0.125</v>
      </c>
      <c r="K63" s="207">
        <v>0.125</v>
      </c>
      <c r="L63" s="207">
        <v>0.125</v>
      </c>
      <c r="M63" s="207">
        <f>0.125+0.2</f>
        <v>0.32500000000000001</v>
      </c>
      <c r="N63" s="207">
        <v>0.125</v>
      </c>
      <c r="O63" s="207">
        <v>0.125</v>
      </c>
      <c r="P63" s="207">
        <v>0.2</v>
      </c>
      <c r="Q63" s="207"/>
    </row>
    <row r="64" spans="1:19" s="246" customFormat="1" ht="18.75">
      <c r="A64" s="133">
        <v>58</v>
      </c>
      <c r="B64" s="205" t="s">
        <v>870</v>
      </c>
      <c r="C64" s="160" t="s">
        <v>842</v>
      </c>
      <c r="D64" s="206" t="s">
        <v>618</v>
      </c>
      <c r="E64" s="207">
        <f t="shared" si="0"/>
        <v>0.94999999999999984</v>
      </c>
      <c r="F64" s="207"/>
      <c r="G64" s="207">
        <v>0.2</v>
      </c>
      <c r="H64" s="208">
        <v>4.3749999999999997E-2</v>
      </c>
      <c r="I64" s="207">
        <v>4.3749999999999997E-2</v>
      </c>
      <c r="J64" s="207">
        <f>0.04375+0.2</f>
        <v>0.24375000000000002</v>
      </c>
      <c r="K64" s="207">
        <v>4.3749999999999997E-2</v>
      </c>
      <c r="L64" s="207">
        <v>4.3749999999999997E-2</v>
      </c>
      <c r="M64" s="207">
        <f>0.04375+0.2</f>
        <v>0.24375000000000002</v>
      </c>
      <c r="N64" s="207">
        <v>4.3749999999999997E-2</v>
      </c>
      <c r="O64" s="207">
        <v>4.3749999999999997E-2</v>
      </c>
      <c r="P64" s="207"/>
      <c r="Q64" s="207"/>
    </row>
    <row r="65" spans="1:18" s="246" customFormat="1" ht="18.75">
      <c r="A65" s="133">
        <v>59</v>
      </c>
      <c r="B65" s="205" t="s">
        <v>871</v>
      </c>
      <c r="C65" s="160" t="s">
        <v>842</v>
      </c>
      <c r="D65" s="206" t="s">
        <v>503</v>
      </c>
      <c r="E65" s="207">
        <f t="shared" si="0"/>
        <v>0.54999999999999993</v>
      </c>
      <c r="F65" s="207"/>
      <c r="G65" s="207"/>
      <c r="H65" s="208">
        <v>6.8750000000000006E-2</v>
      </c>
      <c r="I65" s="207">
        <v>6.8750000000000006E-2</v>
      </c>
      <c r="J65" s="207">
        <v>6.8750000000000006E-2</v>
      </c>
      <c r="K65" s="207">
        <v>6.8750000000000006E-2</v>
      </c>
      <c r="L65" s="207">
        <v>6.8750000000000006E-2</v>
      </c>
      <c r="M65" s="207">
        <v>6.8750000000000006E-2</v>
      </c>
      <c r="N65" s="207">
        <v>6.8750000000000006E-2</v>
      </c>
      <c r="O65" s="207">
        <v>6.8750000000000006E-2</v>
      </c>
      <c r="P65" s="207"/>
      <c r="Q65" s="207"/>
    </row>
    <row r="66" spans="1:18" s="246" customFormat="1" ht="18.75">
      <c r="A66" s="133">
        <v>60</v>
      </c>
      <c r="B66" s="205" t="s">
        <v>867</v>
      </c>
      <c r="C66" s="160" t="s">
        <v>843</v>
      </c>
      <c r="D66" s="206" t="s">
        <v>618</v>
      </c>
      <c r="E66" s="207">
        <f t="shared" si="0"/>
        <v>1.6499999999999997</v>
      </c>
      <c r="F66" s="207"/>
      <c r="G66" s="207">
        <v>0.32500000000000001</v>
      </c>
      <c r="H66" s="207">
        <v>1.2500000000000001E-2</v>
      </c>
      <c r="I66" s="207">
        <v>1.2500000000000001E-2</v>
      </c>
      <c r="J66" s="207">
        <v>0.58750000000000002</v>
      </c>
      <c r="K66" s="207">
        <v>1.2500000000000001E-2</v>
      </c>
      <c r="L66" s="207">
        <v>1.2500000000000001E-2</v>
      </c>
      <c r="M66" s="207">
        <v>0.33750000000000002</v>
      </c>
      <c r="N66" s="207">
        <v>1.2500000000000001E-2</v>
      </c>
      <c r="O66" s="207">
        <v>1.2500000000000001E-2</v>
      </c>
      <c r="P66" s="207">
        <v>0.32500000000000001</v>
      </c>
      <c r="Q66" s="207"/>
    </row>
    <row r="67" spans="1:18" s="246" customFormat="1" ht="18.75">
      <c r="A67" s="133">
        <v>61</v>
      </c>
      <c r="B67" s="159" t="s">
        <v>841</v>
      </c>
      <c r="C67" s="160" t="s">
        <v>843</v>
      </c>
      <c r="D67" s="209" t="s">
        <v>618</v>
      </c>
      <c r="E67" s="207">
        <f t="shared" si="0"/>
        <v>1.1300000000000001</v>
      </c>
      <c r="F67" s="125"/>
      <c r="G67" s="215">
        <v>0.30000000000000004</v>
      </c>
      <c r="H67" s="215">
        <v>0.21625</v>
      </c>
      <c r="I67" s="215">
        <v>1.6250000000000001E-2</v>
      </c>
      <c r="J67" s="215">
        <v>1.6250000000000001E-2</v>
      </c>
      <c r="K67" s="215">
        <v>1.6250000000000001E-2</v>
      </c>
      <c r="L67" s="215">
        <v>0.31625000000000003</v>
      </c>
      <c r="M67" s="215">
        <v>1.6250000000000001E-2</v>
      </c>
      <c r="N67" s="215">
        <v>1.6250000000000001E-2</v>
      </c>
      <c r="O67" s="215">
        <v>1.6250000000000001E-2</v>
      </c>
      <c r="P67" s="215">
        <v>0.2</v>
      </c>
      <c r="Q67" s="125"/>
      <c r="R67" s="373"/>
    </row>
    <row r="68" spans="1:18" s="246" customFormat="1" ht="18.75">
      <c r="A68" s="133">
        <v>62</v>
      </c>
      <c r="B68" s="205" t="s">
        <v>868</v>
      </c>
      <c r="C68" s="160" t="s">
        <v>843</v>
      </c>
      <c r="D68" s="206" t="s">
        <v>618</v>
      </c>
      <c r="E68" s="207">
        <f t="shared" si="0"/>
        <v>0.19999999999999998</v>
      </c>
      <c r="F68" s="207"/>
      <c r="G68" s="207"/>
      <c r="H68" s="208">
        <v>2.5000000000000001E-2</v>
      </c>
      <c r="I68" s="207">
        <v>2.5000000000000001E-2</v>
      </c>
      <c r="J68" s="207">
        <v>2.5000000000000001E-2</v>
      </c>
      <c r="K68" s="207">
        <v>2.5000000000000001E-2</v>
      </c>
      <c r="L68" s="207">
        <v>2.5000000000000001E-2</v>
      </c>
      <c r="M68" s="207">
        <v>2.5000000000000001E-2</v>
      </c>
      <c r="N68" s="207">
        <v>2.5000000000000001E-2</v>
      </c>
      <c r="O68" s="207">
        <v>2.5000000000000001E-2</v>
      </c>
      <c r="P68" s="207"/>
      <c r="Q68" s="207"/>
    </row>
    <row r="69" spans="1:18" s="246" customFormat="1" ht="18.75">
      <c r="A69" s="133">
        <v>63</v>
      </c>
      <c r="B69" s="205" t="s">
        <v>869</v>
      </c>
      <c r="C69" s="160" t="s">
        <v>843</v>
      </c>
      <c r="D69" s="206" t="s">
        <v>618</v>
      </c>
      <c r="E69" s="207">
        <f t="shared" si="0"/>
        <v>0.19999999999999998</v>
      </c>
      <c r="F69" s="207"/>
      <c r="G69" s="207"/>
      <c r="H69" s="208">
        <v>2.5000000000000001E-2</v>
      </c>
      <c r="I69" s="207">
        <v>2.5000000000000001E-2</v>
      </c>
      <c r="J69" s="207">
        <v>2.5000000000000001E-2</v>
      </c>
      <c r="K69" s="207">
        <v>2.5000000000000001E-2</v>
      </c>
      <c r="L69" s="207">
        <v>2.5000000000000001E-2</v>
      </c>
      <c r="M69" s="207">
        <v>2.5000000000000001E-2</v>
      </c>
      <c r="N69" s="207">
        <v>2.5000000000000001E-2</v>
      </c>
      <c r="O69" s="207">
        <v>2.5000000000000001E-2</v>
      </c>
      <c r="P69" s="207"/>
      <c r="Q69" s="207"/>
    </row>
    <row r="70" spans="1:18" s="118" customFormat="1">
      <c r="A70" s="133">
        <v>64</v>
      </c>
      <c r="B70" s="212" t="s">
        <v>1856</v>
      </c>
      <c r="C70" s="160" t="s">
        <v>857</v>
      </c>
      <c r="D70" s="133" t="s">
        <v>618</v>
      </c>
      <c r="E70" s="207">
        <f t="shared" si="0"/>
        <v>0.4</v>
      </c>
      <c r="F70" s="133"/>
      <c r="G70" s="133">
        <v>0.2</v>
      </c>
      <c r="H70" s="133"/>
      <c r="I70" s="133"/>
      <c r="J70" s="133"/>
      <c r="K70" s="133"/>
      <c r="L70" s="133"/>
      <c r="M70" s="133">
        <v>0.2</v>
      </c>
      <c r="N70" s="133"/>
      <c r="O70" s="133"/>
      <c r="P70" s="133"/>
      <c r="Q70" s="133"/>
    </row>
    <row r="71" spans="1:18" s="118" customFormat="1">
      <c r="A71" s="133">
        <v>65</v>
      </c>
      <c r="B71" s="212" t="s">
        <v>856</v>
      </c>
      <c r="C71" s="160" t="s">
        <v>857</v>
      </c>
      <c r="D71" s="133" t="s">
        <v>618</v>
      </c>
      <c r="E71" s="207">
        <f t="shared" si="0"/>
        <v>0.6</v>
      </c>
      <c r="F71" s="133"/>
      <c r="G71" s="133">
        <v>0.15</v>
      </c>
      <c r="H71" s="133"/>
      <c r="I71" s="133"/>
      <c r="J71" s="133">
        <v>0.15</v>
      </c>
      <c r="K71" s="133"/>
      <c r="L71" s="133"/>
      <c r="M71" s="133">
        <v>0.15</v>
      </c>
      <c r="N71" s="133"/>
      <c r="O71" s="133"/>
      <c r="P71" s="133">
        <v>0.15</v>
      </c>
      <c r="Q71" s="133"/>
    </row>
    <row r="72" spans="1:18" s="118" customFormat="1">
      <c r="A72" s="200">
        <v>66</v>
      </c>
      <c r="B72" s="216" t="s">
        <v>900</v>
      </c>
      <c r="C72" s="337" t="s">
        <v>857</v>
      </c>
      <c r="D72" s="217" t="s">
        <v>618</v>
      </c>
      <c r="E72" s="218">
        <f>SUM(F72:Q72)</f>
        <v>0.02</v>
      </c>
      <c r="F72" s="218"/>
      <c r="G72" s="218"/>
      <c r="H72" s="219">
        <v>2.5000000000000001E-3</v>
      </c>
      <c r="I72" s="220">
        <v>2.5000000000000001E-3</v>
      </c>
      <c r="J72" s="220">
        <v>2.5000000000000001E-3</v>
      </c>
      <c r="K72" s="220">
        <v>2.5000000000000001E-3</v>
      </c>
      <c r="L72" s="220">
        <v>2.5000000000000001E-3</v>
      </c>
      <c r="M72" s="220">
        <v>2.5000000000000001E-3</v>
      </c>
      <c r="N72" s="220">
        <v>2.5000000000000001E-3</v>
      </c>
      <c r="O72" s="220">
        <v>2.5000000000000001E-3</v>
      </c>
      <c r="P72" s="218"/>
      <c r="Q72" s="218"/>
    </row>
    <row r="73" spans="1:18" s="118" customFormat="1" ht="13.5" customHeight="1">
      <c r="A73" s="455" t="s">
        <v>529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</row>
    <row r="74" spans="1:18" ht="13.5" customHeight="1">
      <c r="A74" s="19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8" ht="18.75">
      <c r="A75" s="202" t="s">
        <v>511</v>
      </c>
      <c r="B75" s="40"/>
      <c r="C75" s="40"/>
      <c r="D75" s="40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8" ht="18.75">
      <c r="A76" s="427" t="s">
        <v>504</v>
      </c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</row>
    <row r="77" spans="1:18" ht="18.75">
      <c r="A77" s="37"/>
      <c r="B77" s="37"/>
      <c r="C77" s="37"/>
      <c r="D77" s="37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8" ht="18.75">
      <c r="A78" s="202" t="s">
        <v>515</v>
      </c>
      <c r="B78" s="40"/>
      <c r="C78" s="40"/>
      <c r="D78" s="40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8" ht="18.75">
      <c r="A79" s="40"/>
      <c r="B79" s="426" t="s">
        <v>485</v>
      </c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</row>
    <row r="80" spans="1:18" ht="18.75">
      <c r="A80" s="40"/>
      <c r="B80" s="426" t="s">
        <v>508</v>
      </c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</row>
    <row r="81" spans="1:17" ht="18.75">
      <c r="A81" s="40"/>
      <c r="B81" s="37"/>
      <c r="C81" s="37"/>
      <c r="D81" s="37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ht="18.75">
      <c r="A82" s="202" t="s">
        <v>512</v>
      </c>
      <c r="B82" s="40"/>
      <c r="C82" s="40"/>
      <c r="D82" s="40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18.75">
      <c r="A83" s="40"/>
      <c r="B83" s="40" t="s">
        <v>509</v>
      </c>
      <c r="C83" s="40"/>
      <c r="D83" s="40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t="18.75">
      <c r="A84" s="40"/>
      <c r="B84" s="40" t="s">
        <v>495</v>
      </c>
      <c r="C84" s="40"/>
      <c r="D84" s="40"/>
      <c r="E84" s="95"/>
      <c r="F84" s="95"/>
      <c r="G84" s="95"/>
      <c r="H84" s="95"/>
      <c r="I84" s="95"/>
      <c r="J84" s="97"/>
      <c r="K84" s="95"/>
      <c r="L84" s="95"/>
      <c r="M84" s="95"/>
      <c r="N84" s="95"/>
      <c r="O84" s="95"/>
      <c r="P84" s="95"/>
      <c r="Q84" s="95"/>
    </row>
    <row r="85" spans="1:17" ht="18.75">
      <c r="A85" s="40"/>
      <c r="B85" s="97" t="s">
        <v>510</v>
      </c>
      <c r="C85" s="95"/>
      <c r="D85" s="95"/>
      <c r="E85" s="95"/>
      <c r="F85" s="95"/>
      <c r="G85" s="95"/>
      <c r="H85" s="95"/>
      <c r="I85" s="95"/>
      <c r="J85" s="40"/>
      <c r="K85" s="40"/>
      <c r="L85" s="40"/>
      <c r="M85" s="40"/>
      <c r="N85" s="40"/>
      <c r="O85" s="95"/>
      <c r="P85" s="95"/>
      <c r="Q85" s="95"/>
    </row>
    <row r="86" spans="1:17" ht="18.75">
      <c r="A86" s="40"/>
      <c r="B86" s="40"/>
      <c r="C86" s="40"/>
      <c r="D86" s="40"/>
      <c r="E86" s="95"/>
      <c r="F86" s="95"/>
      <c r="G86" s="95"/>
      <c r="H86" s="95"/>
      <c r="I86" s="95"/>
      <c r="J86" s="97"/>
      <c r="K86" s="95"/>
      <c r="L86" s="95"/>
      <c r="M86" s="95"/>
      <c r="N86" s="95"/>
      <c r="O86" s="95"/>
      <c r="P86" s="95"/>
      <c r="Q86" s="95"/>
    </row>
    <row r="87" spans="1:17" ht="18.75">
      <c r="A87" s="202" t="s">
        <v>513</v>
      </c>
      <c r="B87" s="40"/>
      <c r="C87" s="40"/>
      <c r="D87" s="40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18.75">
      <c r="A88" s="40"/>
      <c r="B88" s="426" t="s">
        <v>507</v>
      </c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</row>
    <row r="89" spans="1:17" ht="18.75">
      <c r="A89" s="40"/>
      <c r="B89" s="40"/>
      <c r="C89" s="40"/>
      <c r="D89" s="40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t="18.75">
      <c r="A90" s="202" t="s">
        <v>514</v>
      </c>
      <c r="B90" s="40"/>
      <c r="C90" s="40"/>
      <c r="D90" s="40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t="18.75">
      <c r="A91" s="27"/>
      <c r="B91" s="27" t="s">
        <v>492</v>
      </c>
      <c r="C91" s="27"/>
      <c r="D91" s="2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8.75">
      <c r="A92" s="27"/>
      <c r="B92" s="27" t="s">
        <v>494</v>
      </c>
      <c r="C92" s="27"/>
      <c r="D92" s="2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8.75">
      <c r="A93" s="27"/>
      <c r="B93" s="27" t="s">
        <v>493</v>
      </c>
      <c r="C93" s="27"/>
      <c r="D93" s="2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8.75">
      <c r="A94" s="27"/>
      <c r="B94" s="27"/>
      <c r="C94" s="27"/>
      <c r="D94" s="2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8.75">
      <c r="A95" s="5"/>
      <c r="B95" s="5"/>
      <c r="C95" s="5"/>
      <c r="D95" s="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8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8.75">
      <c r="A97" s="5"/>
      <c r="B97" s="5"/>
      <c r="C97" s="5"/>
      <c r="D97" s="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8.75">
      <c r="A98" s="5"/>
      <c r="B98" s="5"/>
      <c r="C98" s="5"/>
      <c r="D98" s="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8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8.75">
      <c r="A100" s="5"/>
      <c r="B100" s="5"/>
      <c r="C100" s="5"/>
      <c r="D100" s="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8.75">
      <c r="A101" s="5"/>
      <c r="B101" s="5"/>
      <c r="C101" s="5"/>
      <c r="D101" s="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8.75">
      <c r="A102" s="5"/>
      <c r="B102" s="5"/>
      <c r="C102" s="5"/>
      <c r="D102" s="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</sheetData>
  <mergeCells count="16">
    <mergeCell ref="A2:Q2"/>
    <mergeCell ref="A73:Q73"/>
    <mergeCell ref="A5:A6"/>
    <mergeCell ref="B5:B6"/>
    <mergeCell ref="C5:C6"/>
    <mergeCell ref="D5:D6"/>
    <mergeCell ref="A3:Q3"/>
    <mergeCell ref="E5:E6"/>
    <mergeCell ref="F5:H5"/>
    <mergeCell ref="B88:Q88"/>
    <mergeCell ref="A76:Q76"/>
    <mergeCell ref="B79:Q79"/>
    <mergeCell ref="B80:Q80"/>
    <mergeCell ref="I5:K5"/>
    <mergeCell ref="L5:N5"/>
    <mergeCell ref="O5:Q5"/>
  </mergeCells>
  <phoneticPr fontId="14" type="noConversion"/>
  <pageMargins left="0.74803149606299213" right="0.56999999999999995" top="0.43" bottom="0.33" header="0.38" footer="0.32"/>
  <pageSetup paperSize="9" scale="60" fitToHeight="3" orientation="landscape" r:id="rId1"/>
  <headerFooter alignWithMargins="0"/>
  <ignoredErrors>
    <ignoredError sqref="E7:E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19</vt:i4>
      </vt:variant>
    </vt:vector>
  </HeadingPairs>
  <TitlesOfParts>
    <vt:vector size="46" baseType="lpstr">
      <vt:lpstr>Ф1-Кабели</vt:lpstr>
      <vt:lpstr>Ф2-электротехнические изделия</vt:lpstr>
      <vt:lpstr>Ф3-Насосные агрегаты</vt:lpstr>
      <vt:lpstr>Ф3.1 Зап.части к насос</vt:lpstr>
      <vt:lpstr>Ф4-элетродвигатели и элетроагре</vt:lpstr>
      <vt:lpstr>Ф5-Спецодежда и СИЗ</vt:lpstr>
      <vt:lpstr>Ф6-Люки</vt:lpstr>
      <vt:lpstr>Ф7-Запорная арматура</vt:lpstr>
      <vt:lpstr>Ф8-Металлопрокат</vt:lpstr>
      <vt:lpstr>Ф9-Трубы ст. и фитинги</vt:lpstr>
      <vt:lpstr>Ф10-Трубы ПЭ и фитинги к ним</vt:lpstr>
      <vt:lpstr>Ф11-Технол оборуд ОС</vt:lpstr>
      <vt:lpstr>Ф11.1зп к технологич.оборуд</vt:lpstr>
      <vt:lpstr>Ф12-Химреагенты, уголь</vt:lpstr>
      <vt:lpstr>Ф13-Все для лабораторий</vt:lpstr>
      <vt:lpstr>Ф14-Оборудование для сварки</vt:lpstr>
      <vt:lpstr>Ф15-ИТ оборудование</vt:lpstr>
      <vt:lpstr>Ф16-ГСМ, газ</vt:lpstr>
      <vt:lpstr>Ф17-Авто-т, спецтехника и запч </vt:lpstr>
      <vt:lpstr>Ф17.1-Запачасти к автотранспорт</vt:lpstr>
      <vt:lpstr>Ф18-ЖБИ</vt:lpstr>
      <vt:lpstr>Ф19-Строительные материалы</vt:lpstr>
      <vt:lpstr>Ф20-Др.осн. ср-ва</vt:lpstr>
      <vt:lpstr>Ф21-Прочее</vt:lpstr>
      <vt:lpstr>Ф22-Фильтрующая загрузка</vt:lpstr>
      <vt:lpstr>Лист1</vt:lpstr>
      <vt:lpstr>Лист2</vt:lpstr>
      <vt:lpstr>'Ф10-Трубы ПЭ и фитинги к ним'!Область_печати</vt:lpstr>
      <vt:lpstr>'Ф11.1зп к технологич.оборуд'!Область_печати</vt:lpstr>
      <vt:lpstr>'Ф12-Химреагенты, уголь'!Область_печати</vt:lpstr>
      <vt:lpstr>'Ф13-Все для лабораторий'!Область_печати</vt:lpstr>
      <vt:lpstr>'Ф16-ГСМ, газ'!Область_печати</vt:lpstr>
      <vt:lpstr>'Ф18-ЖБИ'!Область_печати</vt:lpstr>
      <vt:lpstr>'Ф19-Строительные материалы'!Область_печати</vt:lpstr>
      <vt:lpstr>'Ф1-Кабели'!Область_печати</vt:lpstr>
      <vt:lpstr>'Ф20-Др.осн. ср-ва'!Область_печати</vt:lpstr>
      <vt:lpstr>'Ф21-Прочее'!Область_печати</vt:lpstr>
      <vt:lpstr>'Ф2-электротехнические изделия'!Область_печати</vt:lpstr>
      <vt:lpstr>'Ф3.1 Зап.части к насос'!Область_печати</vt:lpstr>
      <vt:lpstr>'Ф3-Насосные агрегаты'!Область_печати</vt:lpstr>
      <vt:lpstr>'Ф4-элетродвигатели и элетроагре'!Область_печати</vt:lpstr>
      <vt:lpstr>'Ф5-Спецодежда и СИЗ'!Область_печати</vt:lpstr>
      <vt:lpstr>'Ф6-Люки'!Область_печати</vt:lpstr>
      <vt:lpstr>'Ф7-Запорная арматура'!Область_печати</vt:lpstr>
      <vt:lpstr>'Ф8-Металлопрокат'!Область_печати</vt:lpstr>
      <vt:lpstr>'Ф9-Трубы ст. и фитинги'!Область_печати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чеченев</dc:creator>
  <cp:lastModifiedBy>Гольдин</cp:lastModifiedBy>
  <cp:lastPrinted>2011-11-17T11:29:09Z</cp:lastPrinted>
  <dcterms:created xsi:type="dcterms:W3CDTF">2004-01-27T08:43:50Z</dcterms:created>
  <dcterms:modified xsi:type="dcterms:W3CDTF">2012-02-03T07:03:45Z</dcterms:modified>
</cp:coreProperties>
</file>